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ahtxgov-my.sharepoint.com/personal/kmurphy_kemahtx_gov/Documents/Desktop/2021 DEL/"/>
    </mc:Choice>
  </mc:AlternateContent>
  <xr:revisionPtr revIDLastSave="0" documentId="14_{2A723630-96B5-4591-BB65-2E25672BAEA6}" xr6:coauthVersionLast="47" xr6:coauthVersionMax="47" xr10:uidLastSave="{00000000-0000-0000-0000-000000000000}"/>
  <bookViews>
    <workbookView xWindow="-120" yWindow="-120" windowWidth="29040" windowHeight="16440" tabRatio="996" firstSheet="1" activeTab="1" xr2:uid="{00000000-000D-0000-FFFF-FFFF00000000}"/>
  </bookViews>
  <sheets>
    <sheet name="Sales Taxes" sheetId="2" state="hidden" r:id="rId1"/>
    <sheet name="Summary General Fund" sheetId="1" r:id="rId2"/>
    <sheet name="REVENUE" sheetId="9" r:id="rId3"/>
    <sheet name="EXPENSES" sheetId="10" r:id="rId4"/>
    <sheet name="Budget Working Paper" sheetId="24" state="hidden" r:id="rId5"/>
    <sheet name="Summary HOT" sheetId="12" r:id="rId6"/>
    <sheet name="REVENUE HOT" sheetId="13" r:id="rId7"/>
    <sheet name="EXPENSES HOT" sheetId="20" r:id="rId8"/>
    <sheet name="Budget Working Paper HOT" sheetId="25" state="hidden" r:id="rId9"/>
    <sheet name="Summary KCDC" sheetId="14" r:id="rId10"/>
    <sheet name="REVENUE KCDC" sheetId="15" r:id="rId11"/>
    <sheet name="EXPENSES KCDC" sheetId="21" r:id="rId12"/>
    <sheet name="Budget Working Paper KCDC" sheetId="26" state="hidden" r:id="rId13"/>
    <sheet name="SUMMARY CAP PROP" sheetId="16" r:id="rId14"/>
    <sheet name="REVENUE CAP PROJ" sheetId="17" r:id="rId15"/>
    <sheet name="EXPENSES CAP PROJ" sheetId="22" r:id="rId16"/>
    <sheet name="Summary Kemah Growth" sheetId="18" r:id="rId17"/>
    <sheet name="REVENUE KEMAH GROWTH" sheetId="19" r:id="rId18"/>
    <sheet name="EXPENSES KEMAH GROWTH" sheetId="23" r:id="rId19"/>
    <sheet name="Projects" sheetId="28" state="hidden" r:id="rId20"/>
    <sheet name="MISC" sheetId="27" state="hidden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1" i="10" l="1"/>
  <c r="Q247" i="10" l="1"/>
  <c r="O18" i="9" l="1"/>
  <c r="O9" i="9"/>
  <c r="Q215" i="10"/>
  <c r="Q218" i="10" l="1"/>
  <c r="Q12" i="10"/>
  <c r="C15" i="28"/>
  <c r="Q20" i="21"/>
  <c r="Q224" i="10"/>
  <c r="Q221" i="10"/>
  <c r="Q137" i="10" l="1"/>
  <c r="P66" i="9"/>
  <c r="I5" i="24" l="1"/>
  <c r="Q188" i="10"/>
  <c r="P4" i="15"/>
  <c r="AF21" i="2"/>
  <c r="Q18" i="22" l="1"/>
  <c r="Q21" i="21" l="1"/>
  <c r="P13" i="9"/>
  <c r="AF6" i="2"/>
  <c r="AF7" i="2"/>
  <c r="AF8" i="2"/>
  <c r="AF9" i="2"/>
  <c r="AF10" i="2"/>
  <c r="AF11" i="2"/>
  <c r="AF12" i="2"/>
  <c r="AF13" i="2"/>
  <c r="Q24" i="23" l="1"/>
  <c r="N24" i="2" l="1"/>
  <c r="N17" i="2"/>
  <c r="N18" i="2"/>
  <c r="N19" i="2"/>
  <c r="N20" i="2"/>
  <c r="N21" i="2"/>
  <c r="N22" i="2"/>
  <c r="N23" i="2"/>
  <c r="L16" i="2"/>
  <c r="M16" i="2"/>
  <c r="AC4" i="2"/>
  <c r="AB4" i="2"/>
  <c r="L28" i="2"/>
  <c r="M28" i="2"/>
  <c r="N4" i="15" s="1"/>
  <c r="L4" i="15"/>
  <c r="M4" i="15"/>
  <c r="I4" i="15"/>
  <c r="J4" i="15"/>
  <c r="K4" i="15"/>
  <c r="V1" i="27"/>
  <c r="T15" i="27"/>
  <c r="S15" i="27"/>
  <c r="S16" i="27" s="1"/>
  <c r="Q24" i="21"/>
  <c r="P11" i="15"/>
  <c r="D12" i="28"/>
  <c r="D16" i="28" s="1"/>
  <c r="D15" i="28"/>
  <c r="N16" i="2" l="1"/>
  <c r="C14" i="28"/>
  <c r="C12" i="28"/>
  <c r="C16" i="28" s="1"/>
  <c r="C17" i="28" l="1"/>
  <c r="D14" i="28" s="1"/>
  <c r="D17" i="28" s="1"/>
  <c r="P9" i="10"/>
  <c r="L18" i="10"/>
  <c r="J9" i="9"/>
  <c r="Q26" i="10"/>
  <c r="Q38" i="20" l="1"/>
  <c r="Q17" i="20"/>
  <c r="P54" i="9" l="1"/>
  <c r="P52" i="9"/>
  <c r="P53" i="9"/>
  <c r="P51" i="9"/>
  <c r="K16" i="2" l="1"/>
  <c r="M116" i="10" l="1"/>
  <c r="L116" i="10"/>
  <c r="O4" i="9" l="1"/>
  <c r="P9" i="19" l="1"/>
  <c r="K6" i="18" s="1"/>
  <c r="P13" i="17" l="1"/>
  <c r="P12" i="17"/>
  <c r="Q141" i="10"/>
  <c r="I79" i="24" l="1"/>
  <c r="P38" i="9"/>
  <c r="O17" i="9" l="1"/>
  <c r="P15" i="9"/>
  <c r="P16" i="9"/>
  <c r="P17" i="9"/>
  <c r="O12" i="9"/>
  <c r="AA3" i="2" l="1"/>
  <c r="AD4" i="2"/>
  <c r="S3" i="2"/>
  <c r="T3" i="2"/>
  <c r="U3" i="2"/>
  <c r="V3" i="2"/>
  <c r="W3" i="2"/>
  <c r="X3" i="2"/>
  <c r="Y3" i="2"/>
  <c r="Z3" i="2"/>
  <c r="AB3" i="2"/>
  <c r="R3" i="2"/>
  <c r="AD13" i="2"/>
  <c r="AD12" i="2"/>
  <c r="AD11" i="2"/>
  <c r="AD10" i="2"/>
  <c r="AD9" i="2"/>
  <c r="AD8" i="2"/>
  <c r="AD7" i="2"/>
  <c r="AD6" i="2"/>
  <c r="AD5" i="2"/>
  <c r="F26" i="27"/>
  <c r="F24" i="27"/>
  <c r="F22" i="27"/>
  <c r="F20" i="27"/>
  <c r="F12" i="27"/>
  <c r="H12" i="27" s="1"/>
  <c r="H14" i="27" s="1"/>
  <c r="F10" i="27"/>
  <c r="H10" i="27" s="1"/>
  <c r="H27" i="27" s="1"/>
  <c r="F7" i="27"/>
  <c r="F5" i="27"/>
  <c r="F27" i="27" s="1"/>
  <c r="F3" i="27"/>
  <c r="E27" i="27"/>
  <c r="AF5" i="2" l="1"/>
  <c r="AG5" i="2" s="1"/>
  <c r="AF4" i="2"/>
  <c r="AF3" i="2" s="1"/>
  <c r="J27" i="27"/>
  <c r="AC3" i="2"/>
  <c r="AD3" i="2" s="1"/>
  <c r="P14" i="9" l="1"/>
  <c r="G4" i="19" l="1"/>
  <c r="P11" i="22"/>
  <c r="P12" i="22"/>
  <c r="P13" i="22"/>
  <c r="P14" i="22"/>
  <c r="P15" i="22"/>
  <c r="P16" i="22"/>
  <c r="P17" i="22"/>
  <c r="P18" i="22"/>
  <c r="P19" i="22"/>
  <c r="P20" i="22"/>
  <c r="P21" i="22"/>
  <c r="K28" i="2"/>
  <c r="N29" i="2"/>
  <c r="D6" i="26"/>
  <c r="E6" i="26"/>
  <c r="F6" i="26"/>
  <c r="D7" i="26"/>
  <c r="E7" i="26"/>
  <c r="F7" i="26"/>
  <c r="C6" i="26"/>
  <c r="C7" i="26"/>
  <c r="C8" i="26"/>
  <c r="F5" i="26"/>
  <c r="F9" i="26" s="1"/>
  <c r="E5" i="26"/>
  <c r="D5" i="26"/>
  <c r="C5" i="26"/>
  <c r="I12" i="26"/>
  <c r="H12" i="26"/>
  <c r="G12" i="26"/>
  <c r="F12" i="26"/>
  <c r="E12" i="26"/>
  <c r="D12" i="26"/>
  <c r="C12" i="26"/>
  <c r="J28" i="2"/>
  <c r="J16" i="2"/>
  <c r="P30" i="20"/>
  <c r="P10" i="13"/>
  <c r="P7" i="13"/>
  <c r="P4" i="13"/>
  <c r="I15" i="25"/>
  <c r="P13" i="13"/>
  <c r="F14" i="25"/>
  <c r="D14" i="25"/>
  <c r="F13" i="25"/>
  <c r="E13" i="25"/>
  <c r="D13" i="25"/>
  <c r="F12" i="25"/>
  <c r="E12" i="25"/>
  <c r="D12" i="25"/>
  <c r="F11" i="25"/>
  <c r="E11" i="25"/>
  <c r="D11" i="25"/>
  <c r="F10" i="25"/>
  <c r="E10" i="25"/>
  <c r="D10" i="25"/>
  <c r="F9" i="25"/>
  <c r="E9" i="25"/>
  <c r="D9" i="25"/>
  <c r="F8" i="25"/>
  <c r="E8" i="25"/>
  <c r="D8" i="25"/>
  <c r="F7" i="25"/>
  <c r="E7" i="25"/>
  <c r="D7" i="25"/>
  <c r="F6" i="25"/>
  <c r="E6" i="25"/>
  <c r="D6" i="25"/>
  <c r="F5" i="25"/>
  <c r="E5" i="25"/>
  <c r="D5" i="25"/>
  <c r="D15" i="25" s="1"/>
  <c r="D20" i="25" s="1"/>
  <c r="C13" i="25"/>
  <c r="C12" i="25"/>
  <c r="C11" i="25"/>
  <c r="C10" i="25"/>
  <c r="G10" i="25" s="1"/>
  <c r="C9" i="25"/>
  <c r="C8" i="25"/>
  <c r="C7" i="25"/>
  <c r="C6" i="25"/>
  <c r="G6" i="25" s="1"/>
  <c r="C5" i="25"/>
  <c r="L18" i="25"/>
  <c r="K18" i="25"/>
  <c r="J18" i="25"/>
  <c r="I18" i="25"/>
  <c r="F18" i="25"/>
  <c r="E18" i="25"/>
  <c r="D18" i="25"/>
  <c r="C18" i="25"/>
  <c r="L15" i="25"/>
  <c r="K15" i="25"/>
  <c r="J15" i="25"/>
  <c r="J20" i="25" s="1"/>
  <c r="G7" i="26" l="1"/>
  <c r="G8" i="25"/>
  <c r="G12" i="25"/>
  <c r="G7" i="25"/>
  <c r="G11" i="25"/>
  <c r="G5" i="25"/>
  <c r="G9" i="25"/>
  <c r="G13" i="25"/>
  <c r="G14" i="25"/>
  <c r="G5" i="26"/>
  <c r="E9" i="26"/>
  <c r="D9" i="26"/>
  <c r="F15" i="25"/>
  <c r="F20" i="25" s="1"/>
  <c r="E15" i="25"/>
  <c r="E20" i="25" s="1"/>
  <c r="C9" i="26"/>
  <c r="G6" i="26"/>
  <c r="C15" i="25"/>
  <c r="C20" i="25" s="1"/>
  <c r="L20" i="25"/>
  <c r="K20" i="25"/>
  <c r="G9" i="26" l="1"/>
  <c r="N94" i="9" l="1"/>
  <c r="N93" i="9"/>
  <c r="N90" i="9"/>
  <c r="N87" i="9"/>
  <c r="N86" i="9"/>
  <c r="N81" i="9"/>
  <c r="N69" i="9"/>
  <c r="N68" i="9"/>
  <c r="N50" i="9"/>
  <c r="N41" i="9"/>
  <c r="O93" i="9"/>
  <c r="P94" i="9"/>
  <c r="N38" i="9"/>
  <c r="N37" i="9"/>
  <c r="N3" i="2"/>
  <c r="N12" i="2"/>
  <c r="N11" i="2"/>
  <c r="N10" i="2"/>
  <c r="N9" i="2"/>
  <c r="N8" i="2"/>
  <c r="N7" i="2"/>
  <c r="N6" i="2"/>
  <c r="N5" i="2"/>
  <c r="N4" i="2"/>
  <c r="G88" i="24"/>
  <c r="D94" i="24"/>
  <c r="G94" i="24" s="1"/>
  <c r="C91" i="24"/>
  <c r="G91" i="24" s="1"/>
  <c r="E87" i="24"/>
  <c r="G87" i="24" s="1"/>
  <c r="F84" i="24"/>
  <c r="G84" i="24" s="1"/>
  <c r="E83" i="24"/>
  <c r="D83" i="24"/>
  <c r="F82" i="24"/>
  <c r="E82" i="24"/>
  <c r="D82" i="24"/>
  <c r="C82" i="24"/>
  <c r="F79" i="24"/>
  <c r="E79" i="24"/>
  <c r="D79" i="24"/>
  <c r="C79" i="24"/>
  <c r="D78" i="24"/>
  <c r="C78" i="24"/>
  <c r="F77" i="24"/>
  <c r="E77" i="24"/>
  <c r="D77" i="24"/>
  <c r="C77" i="24"/>
  <c r="F76" i="24"/>
  <c r="E76" i="24"/>
  <c r="D76" i="24"/>
  <c r="C76" i="24"/>
  <c r="C75" i="24"/>
  <c r="G75" i="24" s="1"/>
  <c r="F74" i="24"/>
  <c r="E74" i="24"/>
  <c r="D74" i="24"/>
  <c r="C74" i="24"/>
  <c r="F73" i="24"/>
  <c r="E73" i="24"/>
  <c r="D73" i="24"/>
  <c r="C73" i="24"/>
  <c r="F72" i="24"/>
  <c r="D72" i="24"/>
  <c r="C72" i="24"/>
  <c r="F71" i="24"/>
  <c r="E71" i="24"/>
  <c r="D71" i="24"/>
  <c r="C71" i="24"/>
  <c r="F70" i="24"/>
  <c r="E70" i="24"/>
  <c r="C70" i="24"/>
  <c r="G70" i="24" s="1"/>
  <c r="E69" i="24"/>
  <c r="D69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3" i="24"/>
  <c r="E53" i="24"/>
  <c r="D53" i="24"/>
  <c r="F52" i="24"/>
  <c r="E52" i="24"/>
  <c r="D52" i="24"/>
  <c r="E51" i="24"/>
  <c r="C53" i="24"/>
  <c r="C52" i="24"/>
  <c r="C51" i="24"/>
  <c r="F48" i="24"/>
  <c r="E48" i="24"/>
  <c r="D48" i="24"/>
  <c r="E47" i="24"/>
  <c r="G47" i="24" s="1"/>
  <c r="E46" i="24"/>
  <c r="G46" i="24" s="1"/>
  <c r="F45" i="24"/>
  <c r="E45" i="24"/>
  <c r="D45" i="24"/>
  <c r="F44" i="24"/>
  <c r="E44" i="24"/>
  <c r="D44" i="24"/>
  <c r="F43" i="24"/>
  <c r="E43" i="24"/>
  <c r="D43" i="24"/>
  <c r="D42" i="24"/>
  <c r="C45" i="24"/>
  <c r="C44" i="24"/>
  <c r="C43" i="24"/>
  <c r="C42" i="24"/>
  <c r="G42" i="24" s="1"/>
  <c r="G55" i="24"/>
  <c r="G54" i="24"/>
  <c r="G38" i="24"/>
  <c r="P22" i="10"/>
  <c r="K18" i="10"/>
  <c r="I5" i="26" l="1"/>
  <c r="G83" i="24"/>
  <c r="H83" i="24" s="1"/>
  <c r="P82" i="9" s="1"/>
  <c r="G66" i="24"/>
  <c r="G69" i="24"/>
  <c r="G53" i="24"/>
  <c r="G51" i="24"/>
  <c r="G45" i="24"/>
  <c r="G52" i="24"/>
  <c r="G74" i="24"/>
  <c r="G82" i="24"/>
  <c r="G58" i="24"/>
  <c r="G59" i="24"/>
  <c r="G60" i="24"/>
  <c r="G61" i="24"/>
  <c r="G62" i="24"/>
  <c r="G63" i="24"/>
  <c r="G71" i="24"/>
  <c r="G72" i="24"/>
  <c r="G73" i="24"/>
  <c r="G76" i="24"/>
  <c r="G77" i="24"/>
  <c r="G78" i="24"/>
  <c r="G79" i="24"/>
  <c r="G44" i="24"/>
  <c r="G48" i="24"/>
  <c r="G64" i="24"/>
  <c r="G65" i="24"/>
  <c r="H94" i="24"/>
  <c r="I94" i="24" s="1"/>
  <c r="P93" i="9" s="1"/>
  <c r="G43" i="24"/>
  <c r="P171" i="10"/>
  <c r="P8" i="21" l="1"/>
  <c r="J18" i="10" l="1"/>
  <c r="I16" i="2"/>
  <c r="I28" i="2"/>
  <c r="N28" i="2" s="1"/>
  <c r="Q18" i="10" l="1"/>
  <c r="E39" i="24" l="1"/>
  <c r="G39" i="24" s="1"/>
  <c r="F37" i="24"/>
  <c r="E37" i="24"/>
  <c r="D37" i="24"/>
  <c r="E36" i="24"/>
  <c r="D36" i="24"/>
  <c r="F35" i="24"/>
  <c r="E35" i="24"/>
  <c r="D35" i="24"/>
  <c r="F34" i="24"/>
  <c r="E34" i="24"/>
  <c r="D34" i="24"/>
  <c r="F33" i="24"/>
  <c r="G33" i="24" s="1"/>
  <c r="F32" i="24"/>
  <c r="G32" i="24" s="1"/>
  <c r="F31" i="24"/>
  <c r="E31" i="24"/>
  <c r="D31" i="24"/>
  <c r="F30" i="24"/>
  <c r="E30" i="24"/>
  <c r="D30" i="24"/>
  <c r="F29" i="24"/>
  <c r="E29" i="24"/>
  <c r="D29" i="24"/>
  <c r="F28" i="24"/>
  <c r="E28" i="24"/>
  <c r="D28" i="24"/>
  <c r="D27" i="24"/>
  <c r="F26" i="24"/>
  <c r="E26" i="24"/>
  <c r="D26" i="24"/>
  <c r="F25" i="24"/>
  <c r="E25" i="24"/>
  <c r="D25" i="24"/>
  <c r="F24" i="24"/>
  <c r="E24" i="24"/>
  <c r="D24" i="24"/>
  <c r="F23" i="24"/>
  <c r="E23" i="24"/>
  <c r="D23" i="24"/>
  <c r="E22" i="24"/>
  <c r="D22" i="24"/>
  <c r="F21" i="24"/>
  <c r="E21" i="24"/>
  <c r="D21" i="24"/>
  <c r="C36" i="24"/>
  <c r="C35" i="24"/>
  <c r="C34" i="24"/>
  <c r="C22" i="24"/>
  <c r="C24" i="24"/>
  <c r="C25" i="24"/>
  <c r="C26" i="24"/>
  <c r="C27" i="24"/>
  <c r="C28" i="24"/>
  <c r="C29" i="24"/>
  <c r="C30" i="24"/>
  <c r="C31" i="24"/>
  <c r="G27" i="24" l="1"/>
  <c r="G29" i="24"/>
  <c r="G31" i="24"/>
  <c r="G37" i="24"/>
  <c r="G36" i="24"/>
  <c r="G22" i="24"/>
  <c r="G23" i="24"/>
  <c r="G30" i="24"/>
  <c r="G26" i="24"/>
  <c r="G34" i="24"/>
  <c r="G25" i="24"/>
  <c r="G35" i="24"/>
  <c r="G28" i="24"/>
  <c r="G24" i="24"/>
  <c r="C21" i="24"/>
  <c r="G21" i="24" s="1"/>
  <c r="O12" i="17"/>
  <c r="O8" i="17"/>
  <c r="O7" i="17"/>
  <c r="K19" i="24"/>
  <c r="E16" i="24"/>
  <c r="D16" i="24"/>
  <c r="D15" i="24"/>
  <c r="E14" i="24"/>
  <c r="D14" i="24"/>
  <c r="C14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E9" i="24"/>
  <c r="D9" i="24"/>
  <c r="C9" i="24"/>
  <c r="E8" i="24"/>
  <c r="D8" i="24"/>
  <c r="C8" i="24"/>
  <c r="E7" i="24"/>
  <c r="D7" i="24"/>
  <c r="E6" i="24"/>
  <c r="D6" i="24"/>
  <c r="C6" i="24"/>
  <c r="D5" i="24"/>
  <c r="E5" i="24"/>
  <c r="C5" i="24"/>
  <c r="D40" i="24"/>
  <c r="E40" i="24"/>
  <c r="F40" i="24"/>
  <c r="C49" i="24"/>
  <c r="D49" i="24"/>
  <c r="E49" i="24"/>
  <c r="F49" i="24"/>
  <c r="C56" i="24"/>
  <c r="D56" i="24"/>
  <c r="E56" i="24"/>
  <c r="F56" i="24"/>
  <c r="C67" i="24"/>
  <c r="D67" i="24"/>
  <c r="E67" i="24"/>
  <c r="F67" i="24"/>
  <c r="C80" i="24"/>
  <c r="D80" i="24"/>
  <c r="E80" i="24"/>
  <c r="F80" i="24"/>
  <c r="C85" i="24"/>
  <c r="D85" i="24"/>
  <c r="E85" i="24"/>
  <c r="F85" i="24"/>
  <c r="C89" i="24"/>
  <c r="D89" i="24"/>
  <c r="E89" i="24"/>
  <c r="F89" i="24"/>
  <c r="C92" i="24"/>
  <c r="D92" i="24"/>
  <c r="E92" i="24"/>
  <c r="F92" i="24"/>
  <c r="C96" i="24"/>
  <c r="D96" i="24"/>
  <c r="E96" i="24"/>
  <c r="F96" i="24"/>
  <c r="L96" i="24"/>
  <c r="K96" i="24"/>
  <c r="J96" i="24"/>
  <c r="H96" i="24"/>
  <c r="L92" i="24"/>
  <c r="K92" i="24"/>
  <c r="J92" i="24"/>
  <c r="L89" i="24"/>
  <c r="K89" i="24"/>
  <c r="J89" i="24"/>
  <c r="L85" i="24"/>
  <c r="K85" i="24"/>
  <c r="J85" i="24"/>
  <c r="L80" i="24"/>
  <c r="K80" i="24"/>
  <c r="J80" i="24"/>
  <c r="L67" i="24"/>
  <c r="K67" i="24"/>
  <c r="J67" i="24"/>
  <c r="L56" i="24"/>
  <c r="K56" i="24"/>
  <c r="J56" i="24"/>
  <c r="L49" i="24"/>
  <c r="K49" i="24"/>
  <c r="J49" i="24"/>
  <c r="L40" i="24"/>
  <c r="K40" i="24"/>
  <c r="J40" i="24"/>
  <c r="L19" i="24"/>
  <c r="J19" i="24"/>
  <c r="L98" i="24" l="1"/>
  <c r="G6" i="24"/>
  <c r="G7" i="24"/>
  <c r="C40" i="24"/>
  <c r="J98" i="24"/>
  <c r="C19" i="24"/>
  <c r="E19" i="24"/>
  <c r="E98" i="24" s="1"/>
  <c r="D19" i="24"/>
  <c r="D98" i="24" s="1"/>
  <c r="J11" i="18"/>
  <c r="I10" i="18"/>
  <c r="I11" i="18" s="1"/>
  <c r="H10" i="18"/>
  <c r="H11" i="18" s="1"/>
  <c r="G10" i="18"/>
  <c r="G11" i="18" s="1"/>
  <c r="F10" i="18"/>
  <c r="F11" i="18" s="1"/>
  <c r="E10" i="18"/>
  <c r="E11" i="18" s="1"/>
  <c r="D10" i="18"/>
  <c r="D11" i="18" s="1"/>
  <c r="C10" i="18"/>
  <c r="C11" i="18" s="1"/>
  <c r="O24" i="23"/>
  <c r="N24" i="23"/>
  <c r="M24" i="23"/>
  <c r="L24" i="23"/>
  <c r="K24" i="23"/>
  <c r="J24" i="23"/>
  <c r="I24" i="23"/>
  <c r="H24" i="23"/>
  <c r="G24" i="23"/>
  <c r="F24" i="23"/>
  <c r="E24" i="23"/>
  <c r="D24" i="23"/>
  <c r="P22" i="23"/>
  <c r="P21" i="23"/>
  <c r="P11" i="23"/>
  <c r="Q9" i="23"/>
  <c r="O9" i="23"/>
  <c r="N9" i="23"/>
  <c r="M9" i="23"/>
  <c r="L9" i="23"/>
  <c r="K9" i="23"/>
  <c r="J9" i="23"/>
  <c r="I9" i="23"/>
  <c r="H9" i="23"/>
  <c r="G9" i="23"/>
  <c r="F9" i="23"/>
  <c r="E9" i="23"/>
  <c r="D9" i="23"/>
  <c r="P8" i="23"/>
  <c r="P9" i="23" s="1"/>
  <c r="Q6" i="23"/>
  <c r="O6" i="23"/>
  <c r="O25" i="23" s="1"/>
  <c r="N6" i="23"/>
  <c r="M6" i="23"/>
  <c r="L6" i="23"/>
  <c r="K6" i="23"/>
  <c r="K25" i="23" s="1"/>
  <c r="J6" i="23"/>
  <c r="I6" i="23"/>
  <c r="H6" i="23"/>
  <c r="G6" i="23"/>
  <c r="G25" i="23" s="1"/>
  <c r="F6" i="23"/>
  <c r="E6" i="23"/>
  <c r="D6" i="23"/>
  <c r="P5" i="23"/>
  <c r="P6" i="23" s="1"/>
  <c r="O9" i="19"/>
  <c r="J5" i="18" s="1"/>
  <c r="N9" i="19"/>
  <c r="M9" i="19"/>
  <c r="L9" i="19"/>
  <c r="K9" i="19"/>
  <c r="J9" i="19"/>
  <c r="I9" i="19"/>
  <c r="H9" i="19"/>
  <c r="H5" i="18" s="1"/>
  <c r="G9" i="19"/>
  <c r="G5" i="18" s="1"/>
  <c r="F9" i="19"/>
  <c r="E9" i="19"/>
  <c r="E5" i="18" s="1"/>
  <c r="D9" i="19"/>
  <c r="D5" i="18" s="1"/>
  <c r="C9" i="19"/>
  <c r="C5" i="18" s="1"/>
  <c r="P5" i="19"/>
  <c r="K4" i="18" s="1"/>
  <c r="K7" i="18" s="1"/>
  <c r="N5" i="19"/>
  <c r="M5" i="19"/>
  <c r="L5" i="19"/>
  <c r="K5" i="19"/>
  <c r="J5" i="19"/>
  <c r="I5" i="19"/>
  <c r="H5" i="19"/>
  <c r="H4" i="18" s="1"/>
  <c r="J4" i="18" s="1"/>
  <c r="G5" i="19"/>
  <c r="F5" i="19"/>
  <c r="F4" i="18" s="1"/>
  <c r="E5" i="19"/>
  <c r="E4" i="18" s="1"/>
  <c r="D5" i="19"/>
  <c r="D4" i="18" s="1"/>
  <c r="C5" i="19"/>
  <c r="C4" i="18" s="1"/>
  <c r="C7" i="18" s="1"/>
  <c r="O4" i="19"/>
  <c r="O5" i="19" s="1"/>
  <c r="P4" i="22"/>
  <c r="O13" i="17"/>
  <c r="P9" i="17"/>
  <c r="K5" i="16" s="1"/>
  <c r="O9" i="17"/>
  <c r="J5" i="16" s="1"/>
  <c r="N9" i="17"/>
  <c r="M9" i="17"/>
  <c r="L9" i="17"/>
  <c r="K9" i="17"/>
  <c r="J9" i="17"/>
  <c r="I9" i="17"/>
  <c r="H9" i="17"/>
  <c r="H5" i="16" s="1"/>
  <c r="G9" i="17"/>
  <c r="G5" i="16" s="1"/>
  <c r="F9" i="17"/>
  <c r="F5" i="16" s="1"/>
  <c r="E9" i="17"/>
  <c r="E5" i="16" s="1"/>
  <c r="D9" i="17"/>
  <c r="D5" i="16" s="1"/>
  <c r="C9" i="17"/>
  <c r="C5" i="16" s="1"/>
  <c r="P15" i="17"/>
  <c r="K6" i="16" s="1"/>
  <c r="N15" i="17"/>
  <c r="M15" i="17"/>
  <c r="L15" i="17"/>
  <c r="K15" i="17"/>
  <c r="J15" i="17"/>
  <c r="I15" i="17"/>
  <c r="H15" i="17"/>
  <c r="H6" i="16" s="1"/>
  <c r="G15" i="17"/>
  <c r="G6" i="16" s="1"/>
  <c r="F15" i="17"/>
  <c r="F6" i="16" s="1"/>
  <c r="E15" i="17"/>
  <c r="E6" i="16" s="1"/>
  <c r="D15" i="17"/>
  <c r="D6" i="16" s="1"/>
  <c r="C15" i="17"/>
  <c r="C6" i="16" s="1"/>
  <c r="O11" i="17"/>
  <c r="Q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P10" i="22"/>
  <c r="Q8" i="22"/>
  <c r="O8" i="22"/>
  <c r="N8" i="22"/>
  <c r="M8" i="22"/>
  <c r="L8" i="22"/>
  <c r="K8" i="22"/>
  <c r="J8" i="22"/>
  <c r="I8" i="22"/>
  <c r="H8" i="22"/>
  <c r="G8" i="22"/>
  <c r="F8" i="22"/>
  <c r="E8" i="22"/>
  <c r="D8" i="22"/>
  <c r="P7" i="22"/>
  <c r="Q5" i="22"/>
  <c r="O5" i="22"/>
  <c r="N5" i="22"/>
  <c r="M5" i="22"/>
  <c r="L5" i="22"/>
  <c r="K5" i="22"/>
  <c r="J5" i="22"/>
  <c r="I5" i="22"/>
  <c r="H5" i="22"/>
  <c r="G5" i="22"/>
  <c r="F5" i="22"/>
  <c r="E5" i="22"/>
  <c r="D5" i="22"/>
  <c r="P5" i="22"/>
  <c r="O14" i="17"/>
  <c r="O15" i="17" s="1"/>
  <c r="J6" i="16" s="1"/>
  <c r="P5" i="17"/>
  <c r="K4" i="16" s="1"/>
  <c r="N5" i="17"/>
  <c r="M5" i="17"/>
  <c r="L5" i="17"/>
  <c r="K5" i="17"/>
  <c r="J5" i="17"/>
  <c r="I5" i="17"/>
  <c r="H5" i="17"/>
  <c r="H4" i="16" s="1"/>
  <c r="G5" i="17"/>
  <c r="G4" i="16" s="1"/>
  <c r="F5" i="17"/>
  <c r="F4" i="16" s="1"/>
  <c r="E5" i="17"/>
  <c r="E4" i="16" s="1"/>
  <c r="D5" i="17"/>
  <c r="D4" i="16" s="1"/>
  <c r="C5" i="17"/>
  <c r="C4" i="16" s="1"/>
  <c r="O4" i="17"/>
  <c r="O5" i="17" s="1"/>
  <c r="J4" i="16" s="1"/>
  <c r="P24" i="21"/>
  <c r="P17" i="21"/>
  <c r="P16" i="21"/>
  <c r="O6" i="15"/>
  <c r="O27" i="21"/>
  <c r="N27" i="21"/>
  <c r="M27" i="21"/>
  <c r="L27" i="21"/>
  <c r="K27" i="21"/>
  <c r="J27" i="21"/>
  <c r="I27" i="21"/>
  <c r="H27" i="21"/>
  <c r="G27" i="21"/>
  <c r="F27" i="21"/>
  <c r="E27" i="21"/>
  <c r="D27" i="21"/>
  <c r="P26" i="21"/>
  <c r="P23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P18" i="21"/>
  <c r="P15" i="21"/>
  <c r="P13" i="21"/>
  <c r="P12" i="21"/>
  <c r="P11" i="21"/>
  <c r="P10" i="21"/>
  <c r="P9" i="21"/>
  <c r="P7" i="21"/>
  <c r="Q5" i="21"/>
  <c r="O5" i="21"/>
  <c r="N5" i="21"/>
  <c r="M5" i="21"/>
  <c r="L5" i="21"/>
  <c r="K5" i="21"/>
  <c r="J5" i="21"/>
  <c r="I5" i="21"/>
  <c r="H5" i="21"/>
  <c r="G5" i="21"/>
  <c r="F5" i="21"/>
  <c r="E5" i="21"/>
  <c r="D5" i="21"/>
  <c r="P4" i="21"/>
  <c r="P5" i="21" s="1"/>
  <c r="I5" i="18" l="1"/>
  <c r="I4" i="16"/>
  <c r="P27" i="21"/>
  <c r="I4" i="18"/>
  <c r="I7" i="18" s="1"/>
  <c r="I13" i="18" s="1"/>
  <c r="D25" i="23"/>
  <c r="H25" i="23"/>
  <c r="L25" i="23"/>
  <c r="Q25" i="23"/>
  <c r="K10" i="18"/>
  <c r="K11" i="18" s="1"/>
  <c r="K13" i="18" s="1"/>
  <c r="J7" i="18"/>
  <c r="J13" i="18" s="1"/>
  <c r="F25" i="23"/>
  <c r="J25" i="23"/>
  <c r="N25" i="23"/>
  <c r="P24" i="23"/>
  <c r="P25" i="23" s="1"/>
  <c r="E25" i="23"/>
  <c r="I25" i="23"/>
  <c r="M25" i="23"/>
  <c r="G4" i="18"/>
  <c r="G7" i="18" s="1"/>
  <c r="G13" i="18" s="1"/>
  <c r="I5" i="16"/>
  <c r="H7" i="18"/>
  <c r="H13" i="18" s="1"/>
  <c r="D7" i="18"/>
  <c r="D13" i="18" s="1"/>
  <c r="E7" i="18"/>
  <c r="E13" i="18" s="1"/>
  <c r="C98" i="24"/>
  <c r="I6" i="16"/>
  <c r="F5" i="18"/>
  <c r="F7" i="18" s="1"/>
  <c r="F13" i="18" s="1"/>
  <c r="C13" i="18"/>
  <c r="P8" i="22"/>
  <c r="D23" i="22"/>
  <c r="C10" i="16" s="1"/>
  <c r="C11" i="16" s="1"/>
  <c r="H23" i="22"/>
  <c r="G10" i="16" s="1"/>
  <c r="G11" i="16" s="1"/>
  <c r="L23" i="22"/>
  <c r="G23" i="22"/>
  <c r="F10" i="16" s="1"/>
  <c r="F11" i="16" s="1"/>
  <c r="K23" i="22"/>
  <c r="O23" i="22"/>
  <c r="Q23" i="22"/>
  <c r="K10" i="16" s="1"/>
  <c r="K11" i="16" s="1"/>
  <c r="P22" i="22"/>
  <c r="E23" i="22"/>
  <c r="D10" i="16" s="1"/>
  <c r="D11" i="16" s="1"/>
  <c r="I23" i="22"/>
  <c r="H10" i="16" s="1"/>
  <c r="H11" i="16" s="1"/>
  <c r="M23" i="22"/>
  <c r="F23" i="22"/>
  <c r="E10" i="16" s="1"/>
  <c r="E11" i="16" s="1"/>
  <c r="J23" i="22"/>
  <c r="N23" i="22"/>
  <c r="J7" i="16"/>
  <c r="H7" i="16"/>
  <c r="K7" i="16"/>
  <c r="F7" i="16"/>
  <c r="E7" i="16"/>
  <c r="D7" i="16"/>
  <c r="G7" i="16"/>
  <c r="C7" i="16"/>
  <c r="F28" i="21"/>
  <c r="E9" i="14" s="1"/>
  <c r="E10" i="14" s="1"/>
  <c r="J28" i="21"/>
  <c r="N28" i="21"/>
  <c r="G28" i="21"/>
  <c r="F9" i="14" s="1"/>
  <c r="F10" i="14" s="1"/>
  <c r="K28" i="21"/>
  <c r="O28" i="21"/>
  <c r="P21" i="21"/>
  <c r="I28" i="21"/>
  <c r="H9" i="14" s="1"/>
  <c r="H10" i="14" s="1"/>
  <c r="D28" i="21"/>
  <c r="C9" i="14" s="1"/>
  <c r="C10" i="14" s="1"/>
  <c r="H28" i="21"/>
  <c r="G9" i="14" s="1"/>
  <c r="G10" i="14" s="1"/>
  <c r="L28" i="21"/>
  <c r="M28" i="21"/>
  <c r="E28" i="21"/>
  <c r="D9" i="14" s="1"/>
  <c r="D10" i="14" s="1"/>
  <c r="K5" i="14"/>
  <c r="N11" i="15"/>
  <c r="M11" i="15"/>
  <c r="L11" i="15"/>
  <c r="K11" i="15"/>
  <c r="J11" i="15"/>
  <c r="I11" i="15"/>
  <c r="H11" i="15"/>
  <c r="H5" i="14" s="1"/>
  <c r="G11" i="15"/>
  <c r="G5" i="14" s="1"/>
  <c r="F11" i="15"/>
  <c r="F5" i="14" s="1"/>
  <c r="E11" i="15"/>
  <c r="E5" i="14" s="1"/>
  <c r="D11" i="15"/>
  <c r="D5" i="14" s="1"/>
  <c r="C11" i="15"/>
  <c r="C5" i="14" s="1"/>
  <c r="O10" i="15"/>
  <c r="O11" i="15" s="1"/>
  <c r="J5" i="14" s="1"/>
  <c r="N8" i="15"/>
  <c r="M8" i="15"/>
  <c r="L8" i="15"/>
  <c r="K8" i="15"/>
  <c r="J8" i="15"/>
  <c r="I8" i="15"/>
  <c r="H8" i="15"/>
  <c r="H4" i="14" s="1"/>
  <c r="G8" i="15"/>
  <c r="F8" i="15"/>
  <c r="E8" i="15"/>
  <c r="D8" i="15"/>
  <c r="D4" i="14" s="1"/>
  <c r="C8" i="15"/>
  <c r="O7" i="15"/>
  <c r="O5" i="15"/>
  <c r="O4" i="15"/>
  <c r="P270" i="10"/>
  <c r="P269" i="10"/>
  <c r="P268" i="10"/>
  <c r="P267" i="10"/>
  <c r="P266" i="10"/>
  <c r="P265" i="10"/>
  <c r="P264" i="10"/>
  <c r="P263" i="10"/>
  <c r="P262" i="10"/>
  <c r="P261" i="10"/>
  <c r="P255" i="10"/>
  <c r="P254" i="10"/>
  <c r="P253" i="10"/>
  <c r="P250" i="10"/>
  <c r="P249" i="10"/>
  <c r="P248" i="10"/>
  <c r="P247" i="10"/>
  <c r="P246" i="10"/>
  <c r="P245" i="10"/>
  <c r="P244" i="10"/>
  <c r="P243" i="10"/>
  <c r="P242" i="10"/>
  <c r="P241" i="10"/>
  <c r="P240" i="10"/>
  <c r="P239" i="10"/>
  <c r="P238" i="10"/>
  <c r="P237" i="10"/>
  <c r="P236" i="10"/>
  <c r="P235" i="10"/>
  <c r="P231" i="10"/>
  <c r="P230" i="10"/>
  <c r="P229" i="10"/>
  <c r="P228" i="10"/>
  <c r="P227" i="10"/>
  <c r="P226" i="10"/>
  <c r="P225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175" i="10"/>
  <c r="P138" i="10"/>
  <c r="P125" i="10"/>
  <c r="P124" i="10"/>
  <c r="P123" i="10"/>
  <c r="P122" i="10"/>
  <c r="P121" i="10"/>
  <c r="P120" i="10"/>
  <c r="P119" i="10"/>
  <c r="P118" i="10"/>
  <c r="P117" i="10"/>
  <c r="P116" i="10"/>
  <c r="P115" i="10"/>
  <c r="P110" i="10"/>
  <c r="P69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5" i="10"/>
  <c r="P34" i="10"/>
  <c r="P33" i="10"/>
  <c r="P32" i="10"/>
  <c r="P31" i="10"/>
  <c r="P30" i="10"/>
  <c r="P29" i="10"/>
  <c r="P17" i="10"/>
  <c r="P16" i="10"/>
  <c r="P15" i="10"/>
  <c r="P14" i="10"/>
  <c r="P13" i="10"/>
  <c r="P12" i="10"/>
  <c r="P11" i="10"/>
  <c r="P10" i="10"/>
  <c r="P8" i="10"/>
  <c r="P7" i="10"/>
  <c r="P6" i="10"/>
  <c r="P150" i="10"/>
  <c r="P149" i="10"/>
  <c r="P148" i="10"/>
  <c r="P147" i="10"/>
  <c r="P146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32" i="20"/>
  <c r="P31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4" i="20"/>
  <c r="P5" i="20" s="1"/>
  <c r="D5" i="20"/>
  <c r="E5" i="20"/>
  <c r="F5" i="20"/>
  <c r="G5" i="20"/>
  <c r="H5" i="20"/>
  <c r="I5" i="20"/>
  <c r="J5" i="20"/>
  <c r="K5" i="20"/>
  <c r="L5" i="20"/>
  <c r="M5" i="20"/>
  <c r="N5" i="20"/>
  <c r="O5" i="20"/>
  <c r="Q5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P36" i="20"/>
  <c r="D33" i="20"/>
  <c r="O12" i="13"/>
  <c r="H13" i="25" s="1"/>
  <c r="P12" i="13" s="1"/>
  <c r="P35" i="20"/>
  <c r="O33" i="20"/>
  <c r="N33" i="20"/>
  <c r="M33" i="20"/>
  <c r="L33" i="20"/>
  <c r="K33" i="20"/>
  <c r="J33" i="20"/>
  <c r="I33" i="20"/>
  <c r="H33" i="20"/>
  <c r="G33" i="20"/>
  <c r="F33" i="20"/>
  <c r="E33" i="20"/>
  <c r="P7" i="20"/>
  <c r="D256" i="10"/>
  <c r="Q256" i="10"/>
  <c r="O256" i="10"/>
  <c r="N256" i="10"/>
  <c r="M256" i="10"/>
  <c r="L256" i="10"/>
  <c r="K256" i="10"/>
  <c r="J256" i="10"/>
  <c r="I256" i="10"/>
  <c r="H256" i="10"/>
  <c r="G256" i="10"/>
  <c r="F256" i="10"/>
  <c r="E256" i="10"/>
  <c r="G18" i="10"/>
  <c r="F18" i="10"/>
  <c r="H271" i="10"/>
  <c r="D232" i="10"/>
  <c r="D218" i="10"/>
  <c r="Q195" i="10"/>
  <c r="O195" i="10"/>
  <c r="N195" i="10"/>
  <c r="M195" i="10"/>
  <c r="L195" i="10"/>
  <c r="K195" i="10"/>
  <c r="J195" i="10"/>
  <c r="I195" i="10"/>
  <c r="H195" i="10"/>
  <c r="G195" i="10"/>
  <c r="F195" i="10"/>
  <c r="E195" i="10"/>
  <c r="D195" i="10"/>
  <c r="P194" i="10"/>
  <c r="P195" i="10" s="1"/>
  <c r="Q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P109" i="10"/>
  <c r="D56" i="10"/>
  <c r="P59" i="10"/>
  <c r="H36" i="10"/>
  <c r="I36" i="10"/>
  <c r="E18" i="10"/>
  <c r="H18" i="10"/>
  <c r="D18" i="10"/>
  <c r="P28" i="21" l="1"/>
  <c r="J9" i="14" s="1"/>
  <c r="J10" i="14" s="1"/>
  <c r="I7" i="16"/>
  <c r="H13" i="16"/>
  <c r="K13" i="16"/>
  <c r="I9" i="14"/>
  <c r="I10" i="14" s="1"/>
  <c r="P256" i="10"/>
  <c r="P23" i="22"/>
  <c r="J10" i="16" s="1"/>
  <c r="J11" i="16" s="1"/>
  <c r="J13" i="16" s="1"/>
  <c r="G13" i="16"/>
  <c r="E13" i="16"/>
  <c r="D13" i="16"/>
  <c r="I10" i="16"/>
  <c r="I11" i="16" s="1"/>
  <c r="I13" i="16" s="1"/>
  <c r="C13" i="16"/>
  <c r="F13" i="16"/>
  <c r="I4" i="14"/>
  <c r="H6" i="14"/>
  <c r="H12" i="14" s="1"/>
  <c r="D6" i="14"/>
  <c r="D12" i="14" s="1"/>
  <c r="F4" i="14"/>
  <c r="F6" i="14" s="1"/>
  <c r="F12" i="14" s="1"/>
  <c r="C4" i="14"/>
  <c r="C6" i="14" s="1"/>
  <c r="C12" i="14" s="1"/>
  <c r="G4" i="14"/>
  <c r="G6" i="14" s="1"/>
  <c r="G12" i="14" s="1"/>
  <c r="E4" i="14"/>
  <c r="E6" i="14" s="1"/>
  <c r="E12" i="14" s="1"/>
  <c r="O8" i="15"/>
  <c r="I5" i="14"/>
  <c r="P38" i="20"/>
  <c r="D39" i="20"/>
  <c r="C9" i="12" s="1"/>
  <c r="C10" i="12" s="1"/>
  <c r="E39" i="20"/>
  <c r="D9" i="12" s="1"/>
  <c r="D10" i="12" s="1"/>
  <c r="I39" i="20"/>
  <c r="H9" i="12" s="1"/>
  <c r="H10" i="12" s="1"/>
  <c r="M39" i="20"/>
  <c r="F39" i="20"/>
  <c r="E9" i="12" s="1"/>
  <c r="E10" i="12" s="1"/>
  <c r="J39" i="20"/>
  <c r="N39" i="20"/>
  <c r="G39" i="20"/>
  <c r="F9" i="12" s="1"/>
  <c r="F10" i="12" s="1"/>
  <c r="K39" i="20"/>
  <c r="O39" i="20"/>
  <c r="H39" i="20"/>
  <c r="G9" i="12" s="1"/>
  <c r="G10" i="12" s="1"/>
  <c r="L39" i="20"/>
  <c r="P33" i="20"/>
  <c r="P17" i="13"/>
  <c r="K5" i="12" s="1"/>
  <c r="N17" i="13"/>
  <c r="M17" i="13"/>
  <c r="L17" i="13"/>
  <c r="K17" i="13"/>
  <c r="J17" i="13"/>
  <c r="I17" i="13"/>
  <c r="H17" i="13"/>
  <c r="H5" i="12" s="1"/>
  <c r="G17" i="13"/>
  <c r="G5" i="12" s="1"/>
  <c r="F17" i="13"/>
  <c r="F5" i="12" s="1"/>
  <c r="E17" i="13"/>
  <c r="E5" i="12" s="1"/>
  <c r="D17" i="13"/>
  <c r="D5" i="12" s="1"/>
  <c r="C17" i="13"/>
  <c r="C5" i="12" s="1"/>
  <c r="O17" i="13"/>
  <c r="J5" i="12" s="1"/>
  <c r="N14" i="13"/>
  <c r="M14" i="13"/>
  <c r="L14" i="13"/>
  <c r="K14" i="13"/>
  <c r="J14" i="13"/>
  <c r="I14" i="13"/>
  <c r="H14" i="13"/>
  <c r="H4" i="12" s="1"/>
  <c r="G14" i="13"/>
  <c r="F14" i="13"/>
  <c r="F4" i="12" s="1"/>
  <c r="E14" i="13"/>
  <c r="E4" i="12" s="1"/>
  <c r="E6" i="12" s="1"/>
  <c r="D14" i="13"/>
  <c r="D4" i="12" s="1"/>
  <c r="D6" i="12" s="1"/>
  <c r="C14" i="13"/>
  <c r="C4" i="12" s="1"/>
  <c r="O13" i="13"/>
  <c r="H14" i="25" s="1"/>
  <c r="O11" i="13"/>
  <c r="H12" i="25" s="1"/>
  <c r="P11" i="13" s="1"/>
  <c r="O10" i="13"/>
  <c r="H11" i="25" s="1"/>
  <c r="O9" i="13"/>
  <c r="H10" i="25" s="1"/>
  <c r="P9" i="13" s="1"/>
  <c r="O8" i="13"/>
  <c r="H9" i="25" s="1"/>
  <c r="P8" i="13" s="1"/>
  <c r="O7" i="13"/>
  <c r="H8" i="25" s="1"/>
  <c r="O6" i="13"/>
  <c r="O5" i="13"/>
  <c r="O4" i="13"/>
  <c r="Q271" i="10"/>
  <c r="Q272" i="10" s="1"/>
  <c r="K23" i="1" s="1"/>
  <c r="O271" i="10"/>
  <c r="O272" i="10" s="1"/>
  <c r="N271" i="10"/>
  <c r="N272" i="10" s="1"/>
  <c r="M271" i="10"/>
  <c r="M272" i="10" s="1"/>
  <c r="L271" i="10"/>
  <c r="L272" i="10" s="1"/>
  <c r="K271" i="10"/>
  <c r="K272" i="10" s="1"/>
  <c r="J271" i="10"/>
  <c r="J272" i="10" s="1"/>
  <c r="I271" i="10"/>
  <c r="I272" i="10" s="1"/>
  <c r="H23" i="1" s="1"/>
  <c r="H272" i="10"/>
  <c r="G23" i="1" s="1"/>
  <c r="G271" i="10"/>
  <c r="G272" i="10" s="1"/>
  <c r="F23" i="1" s="1"/>
  <c r="F271" i="10"/>
  <c r="F272" i="10" s="1"/>
  <c r="E23" i="1" s="1"/>
  <c r="E271" i="10"/>
  <c r="E272" i="10" s="1"/>
  <c r="D23" i="1" s="1"/>
  <c r="D271" i="10"/>
  <c r="D272" i="10" s="1"/>
  <c r="C23" i="1" s="1"/>
  <c r="I232" i="10"/>
  <c r="I218" i="10"/>
  <c r="Q251" i="10"/>
  <c r="O251" i="10"/>
  <c r="N251" i="10"/>
  <c r="M251" i="10"/>
  <c r="L251" i="10"/>
  <c r="K251" i="10"/>
  <c r="J251" i="10"/>
  <c r="I251" i="10"/>
  <c r="H251" i="10"/>
  <c r="G251" i="10"/>
  <c r="F251" i="10"/>
  <c r="E251" i="10"/>
  <c r="D251" i="10"/>
  <c r="P234" i="10"/>
  <c r="Q232" i="10"/>
  <c r="O232" i="10"/>
  <c r="N232" i="10"/>
  <c r="M232" i="10"/>
  <c r="L232" i="10"/>
  <c r="K232" i="10"/>
  <c r="J232" i="10"/>
  <c r="H232" i="10"/>
  <c r="G232" i="10"/>
  <c r="F232" i="10"/>
  <c r="E232" i="10"/>
  <c r="P224" i="10"/>
  <c r="Q222" i="10"/>
  <c r="O222" i="10"/>
  <c r="N222" i="10"/>
  <c r="M222" i="10"/>
  <c r="L222" i="10"/>
  <c r="K222" i="10"/>
  <c r="J222" i="10"/>
  <c r="I222" i="10"/>
  <c r="H222" i="10"/>
  <c r="G222" i="10"/>
  <c r="F222" i="10"/>
  <c r="E222" i="10"/>
  <c r="D222" i="10"/>
  <c r="P221" i="10"/>
  <c r="P220" i="10"/>
  <c r="O218" i="10"/>
  <c r="N218" i="10"/>
  <c r="M218" i="10"/>
  <c r="L218" i="10"/>
  <c r="K218" i="10"/>
  <c r="J218" i="10"/>
  <c r="H218" i="10"/>
  <c r="G218" i="10"/>
  <c r="F218" i="10"/>
  <c r="E218" i="10"/>
  <c r="P217" i="10"/>
  <c r="P200" i="10"/>
  <c r="Q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P176" i="10"/>
  <c r="P174" i="10"/>
  <c r="P179" i="10"/>
  <c r="P192" i="10" s="1"/>
  <c r="Q192" i="10"/>
  <c r="O192" i="10"/>
  <c r="N192" i="10"/>
  <c r="M192" i="10"/>
  <c r="L192" i="10"/>
  <c r="K192" i="10"/>
  <c r="J192" i="10"/>
  <c r="I192" i="10"/>
  <c r="H192" i="10"/>
  <c r="G192" i="10"/>
  <c r="F192" i="10"/>
  <c r="E192" i="10"/>
  <c r="D192" i="10"/>
  <c r="P172" i="10"/>
  <c r="Q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P167" i="10"/>
  <c r="P166" i="10"/>
  <c r="P165" i="10"/>
  <c r="P164" i="10"/>
  <c r="P163" i="10"/>
  <c r="P162" i="10"/>
  <c r="P161" i="10"/>
  <c r="P160" i="10"/>
  <c r="P159" i="10"/>
  <c r="Q154" i="10"/>
  <c r="O154" i="10"/>
  <c r="N154" i="10"/>
  <c r="M154" i="10"/>
  <c r="L154" i="10"/>
  <c r="K154" i="10"/>
  <c r="J154" i="10"/>
  <c r="I154" i="10"/>
  <c r="H154" i="10"/>
  <c r="G154" i="10"/>
  <c r="F154" i="10"/>
  <c r="E154" i="10"/>
  <c r="D154" i="10"/>
  <c r="P154" i="10"/>
  <c r="Q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P140" i="10"/>
  <c r="P139" i="10"/>
  <c r="P137" i="10"/>
  <c r="P136" i="10"/>
  <c r="P135" i="10"/>
  <c r="P134" i="10"/>
  <c r="P133" i="10"/>
  <c r="P132" i="10"/>
  <c r="P131" i="10"/>
  <c r="H126" i="10"/>
  <c r="I102" i="10"/>
  <c r="H102" i="10"/>
  <c r="Q126" i="10"/>
  <c r="O126" i="10"/>
  <c r="N126" i="10"/>
  <c r="M126" i="10"/>
  <c r="L126" i="10"/>
  <c r="K126" i="10"/>
  <c r="J126" i="10"/>
  <c r="I126" i="10"/>
  <c r="G126" i="10"/>
  <c r="F126" i="10"/>
  <c r="E126" i="10"/>
  <c r="D126" i="10"/>
  <c r="P114" i="10"/>
  <c r="Q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P111" i="10"/>
  <c r="P108" i="10"/>
  <c r="Q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P105" i="10"/>
  <c r="P104" i="10"/>
  <c r="Q102" i="10"/>
  <c r="O102" i="10"/>
  <c r="N102" i="10"/>
  <c r="M102" i="10"/>
  <c r="L102" i="10"/>
  <c r="K102" i="10"/>
  <c r="J102" i="10"/>
  <c r="G102" i="10"/>
  <c r="F102" i="10"/>
  <c r="E102" i="10"/>
  <c r="D102" i="10"/>
  <c r="P101" i="10"/>
  <c r="P100" i="10"/>
  <c r="P99" i="10"/>
  <c r="P98" i="10"/>
  <c r="P97" i="10"/>
  <c r="P96" i="10"/>
  <c r="P95" i="10"/>
  <c r="P94" i="10"/>
  <c r="P93" i="10"/>
  <c r="P87" i="10"/>
  <c r="P86" i="10"/>
  <c r="P85" i="10"/>
  <c r="Q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Q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P82" i="10"/>
  <c r="P81" i="10"/>
  <c r="Q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P78" i="10"/>
  <c r="Q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P75" i="10"/>
  <c r="P74" i="10"/>
  <c r="P73" i="10"/>
  <c r="P72" i="10"/>
  <c r="P71" i="10"/>
  <c r="P70" i="10"/>
  <c r="P68" i="10"/>
  <c r="Q257" i="10" l="1"/>
  <c r="K22" i="1" s="1"/>
  <c r="F6" i="12"/>
  <c r="H6" i="25"/>
  <c r="P5" i="13" s="1"/>
  <c r="H6" i="26"/>
  <c r="I6" i="26" s="1"/>
  <c r="C6" i="12"/>
  <c r="C12" i="12" s="1"/>
  <c r="H7" i="25"/>
  <c r="P6" i="13" s="1"/>
  <c r="H7" i="26"/>
  <c r="F12" i="12"/>
  <c r="E12" i="12"/>
  <c r="H5" i="25"/>
  <c r="H5" i="26"/>
  <c r="K127" i="10"/>
  <c r="I9" i="12"/>
  <c r="I10" i="12" s="1"/>
  <c r="I20" i="25"/>
  <c r="G155" i="10"/>
  <c r="F20" i="1" s="1"/>
  <c r="K155" i="10"/>
  <c r="O155" i="10"/>
  <c r="I6" i="14"/>
  <c r="I12" i="14" s="1"/>
  <c r="J4" i="14"/>
  <c r="J6" i="14" s="1"/>
  <c r="J12" i="14" s="1"/>
  <c r="P39" i="20"/>
  <c r="J9" i="12" s="1"/>
  <c r="J10" i="12" s="1"/>
  <c r="D155" i="10"/>
  <c r="C20" i="1" s="1"/>
  <c r="H155" i="10"/>
  <c r="G20" i="1" s="1"/>
  <c r="L155" i="10"/>
  <c r="Q155" i="10"/>
  <c r="K20" i="1" s="1"/>
  <c r="E155" i="10"/>
  <c r="D20" i="1" s="1"/>
  <c r="I155" i="10"/>
  <c r="H20" i="1" s="1"/>
  <c r="M155" i="10"/>
  <c r="F155" i="10"/>
  <c r="E20" i="1" s="1"/>
  <c r="J155" i="10"/>
  <c r="N155" i="10"/>
  <c r="D257" i="10"/>
  <c r="C22" i="1" s="1"/>
  <c r="G257" i="10"/>
  <c r="F22" i="1" s="1"/>
  <c r="O257" i="10"/>
  <c r="E257" i="10"/>
  <c r="D22" i="1" s="1"/>
  <c r="I257" i="10"/>
  <c r="H22" i="1" s="1"/>
  <c r="K257" i="10"/>
  <c r="M257" i="10"/>
  <c r="H257" i="10"/>
  <c r="G22" i="1" s="1"/>
  <c r="F257" i="10"/>
  <c r="E22" i="1" s="1"/>
  <c r="J257" i="10"/>
  <c r="N257" i="10"/>
  <c r="L257" i="10"/>
  <c r="E196" i="10"/>
  <c r="D21" i="1" s="1"/>
  <c r="M196" i="10"/>
  <c r="F196" i="10"/>
  <c r="E21" i="1" s="1"/>
  <c r="J196" i="10"/>
  <c r="N196" i="10"/>
  <c r="H196" i="10"/>
  <c r="G21" i="1" s="1"/>
  <c r="L196" i="10"/>
  <c r="Q196" i="10"/>
  <c r="K21" i="1" s="1"/>
  <c r="G196" i="10"/>
  <c r="F21" i="1" s="1"/>
  <c r="K196" i="10"/>
  <c r="O196" i="10"/>
  <c r="D196" i="10"/>
  <c r="C21" i="1" s="1"/>
  <c r="I23" i="1"/>
  <c r="D12" i="12"/>
  <c r="I5" i="12"/>
  <c r="I4" i="12"/>
  <c r="G4" i="12"/>
  <c r="G6" i="12" s="1"/>
  <c r="G12" i="12" s="1"/>
  <c r="H6" i="12"/>
  <c r="H12" i="12" s="1"/>
  <c r="O14" i="13"/>
  <c r="P271" i="10"/>
  <c r="P272" i="10" s="1"/>
  <c r="J23" i="1" s="1"/>
  <c r="P232" i="10"/>
  <c r="H21" i="1"/>
  <c r="J127" i="10"/>
  <c r="N127" i="10"/>
  <c r="P251" i="10"/>
  <c r="P222" i="10"/>
  <c r="P177" i="10"/>
  <c r="P218" i="10"/>
  <c r="O127" i="10"/>
  <c r="D127" i="10"/>
  <c r="C19" i="1" s="1"/>
  <c r="E127" i="10"/>
  <c r="D19" i="1" s="1"/>
  <c r="P168" i="10"/>
  <c r="G127" i="10"/>
  <c r="F19" i="1" s="1"/>
  <c r="M127" i="10"/>
  <c r="I127" i="10"/>
  <c r="H19" i="1" s="1"/>
  <c r="F127" i="10"/>
  <c r="E19" i="1" s="1"/>
  <c r="L127" i="10"/>
  <c r="Q127" i="10"/>
  <c r="K19" i="1" s="1"/>
  <c r="H127" i="10"/>
  <c r="G19" i="1" s="1"/>
  <c r="P151" i="10"/>
  <c r="P141" i="10"/>
  <c r="N89" i="10"/>
  <c r="P106" i="10"/>
  <c r="G89" i="10"/>
  <c r="F18" i="1" s="1"/>
  <c r="F89" i="10"/>
  <c r="E18" i="1" s="1"/>
  <c r="J89" i="10"/>
  <c r="P112" i="10"/>
  <c r="K89" i="10"/>
  <c r="O89" i="10"/>
  <c r="E89" i="10"/>
  <c r="D18" i="1" s="1"/>
  <c r="I89" i="10"/>
  <c r="H18" i="1" s="1"/>
  <c r="M89" i="10"/>
  <c r="D89" i="10"/>
  <c r="C18" i="1" s="1"/>
  <c r="L89" i="10"/>
  <c r="Q89" i="10"/>
  <c r="K18" i="1" s="1"/>
  <c r="P102" i="10"/>
  <c r="P126" i="10"/>
  <c r="H89" i="10"/>
  <c r="G18" i="1" s="1"/>
  <c r="P76" i="10"/>
  <c r="P83" i="10"/>
  <c r="P88" i="10"/>
  <c r="P79" i="10"/>
  <c r="Q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P62" i="10"/>
  <c r="P60" i="10"/>
  <c r="P58" i="10"/>
  <c r="Q56" i="10"/>
  <c r="O56" i="10"/>
  <c r="N56" i="10"/>
  <c r="M56" i="10"/>
  <c r="L56" i="10"/>
  <c r="K56" i="10"/>
  <c r="J56" i="10"/>
  <c r="I56" i="10"/>
  <c r="H56" i="10"/>
  <c r="G56" i="10"/>
  <c r="F56" i="10"/>
  <c r="E56" i="10"/>
  <c r="P38" i="10"/>
  <c r="Q36" i="10"/>
  <c r="O36" i="10"/>
  <c r="N36" i="10"/>
  <c r="M36" i="10"/>
  <c r="L36" i="10"/>
  <c r="K36" i="10"/>
  <c r="J36" i="10"/>
  <c r="G36" i="10"/>
  <c r="F36" i="10"/>
  <c r="E36" i="10"/>
  <c r="D36" i="10"/>
  <c r="P28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P24" i="10"/>
  <c r="P23" i="10"/>
  <c r="P21" i="10"/>
  <c r="P20" i="10"/>
  <c r="O18" i="10"/>
  <c r="N18" i="10"/>
  <c r="M18" i="10"/>
  <c r="I18" i="10"/>
  <c r="P5" i="10"/>
  <c r="P95" i="9"/>
  <c r="N95" i="9"/>
  <c r="M95" i="9"/>
  <c r="L95" i="9"/>
  <c r="K95" i="9"/>
  <c r="K13" i="1" s="1"/>
  <c r="J95" i="9"/>
  <c r="J13" i="1" s="1"/>
  <c r="I95" i="9"/>
  <c r="H95" i="9"/>
  <c r="H13" i="1" s="1"/>
  <c r="G95" i="9"/>
  <c r="G13" i="1" s="1"/>
  <c r="F95" i="9"/>
  <c r="F13" i="1" s="1"/>
  <c r="E95" i="9"/>
  <c r="E13" i="1" s="1"/>
  <c r="D95" i="9"/>
  <c r="D13" i="1" s="1"/>
  <c r="C95" i="9"/>
  <c r="C13" i="1" s="1"/>
  <c r="N91" i="9"/>
  <c r="M91" i="9"/>
  <c r="L91" i="9"/>
  <c r="K91" i="9"/>
  <c r="K12" i="1" s="1"/>
  <c r="J91" i="9"/>
  <c r="J12" i="1" s="1"/>
  <c r="I91" i="9"/>
  <c r="H91" i="9"/>
  <c r="H12" i="1" s="1"/>
  <c r="G91" i="9"/>
  <c r="G12" i="1" s="1"/>
  <c r="F91" i="9"/>
  <c r="F12" i="1" s="1"/>
  <c r="E91" i="9"/>
  <c r="E12" i="1" s="1"/>
  <c r="D91" i="9"/>
  <c r="D12" i="1" s="1"/>
  <c r="C91" i="9"/>
  <c r="C12" i="1" s="1"/>
  <c r="N88" i="9"/>
  <c r="M88" i="9"/>
  <c r="L88" i="9"/>
  <c r="K88" i="9"/>
  <c r="K11" i="1" s="1"/>
  <c r="J88" i="9"/>
  <c r="J11" i="1" s="1"/>
  <c r="I88" i="9"/>
  <c r="H88" i="9"/>
  <c r="H11" i="1" s="1"/>
  <c r="G88" i="9"/>
  <c r="G11" i="1" s="1"/>
  <c r="F88" i="9"/>
  <c r="F11" i="1" s="1"/>
  <c r="E88" i="9"/>
  <c r="E11" i="1" s="1"/>
  <c r="D88" i="9"/>
  <c r="D11" i="1" s="1"/>
  <c r="C88" i="9"/>
  <c r="C11" i="1" s="1"/>
  <c r="O94" i="9"/>
  <c r="O95" i="9" s="1"/>
  <c r="N84" i="9"/>
  <c r="M84" i="9"/>
  <c r="L84" i="9"/>
  <c r="K84" i="9"/>
  <c r="J84" i="9"/>
  <c r="I84" i="9"/>
  <c r="H84" i="9"/>
  <c r="H10" i="1" s="1"/>
  <c r="G84" i="9"/>
  <c r="G10" i="1" s="1"/>
  <c r="F84" i="9"/>
  <c r="F10" i="1" s="1"/>
  <c r="E84" i="9"/>
  <c r="E10" i="1" s="1"/>
  <c r="D84" i="9"/>
  <c r="D10" i="1" s="1"/>
  <c r="C84" i="9"/>
  <c r="C10" i="1" s="1"/>
  <c r="O90" i="9"/>
  <c r="O87" i="9"/>
  <c r="H88" i="24" s="1"/>
  <c r="I88" i="24" s="1"/>
  <c r="P87" i="9" s="1"/>
  <c r="O86" i="9"/>
  <c r="H84" i="24"/>
  <c r="O81" i="9"/>
  <c r="H82" i="24" s="1"/>
  <c r="O78" i="9"/>
  <c r="H79" i="24" s="1"/>
  <c r="O77" i="9"/>
  <c r="H78" i="24" s="1"/>
  <c r="I78" i="24" s="1"/>
  <c r="P77" i="9" s="1"/>
  <c r="O76" i="9"/>
  <c r="H77" i="24" s="1"/>
  <c r="P76" i="9" s="1"/>
  <c r="O75" i="9"/>
  <c r="H76" i="24" s="1"/>
  <c r="P75" i="9" s="1"/>
  <c r="O74" i="9"/>
  <c r="H75" i="24" s="1"/>
  <c r="I75" i="24" s="1"/>
  <c r="O73" i="9"/>
  <c r="H74" i="24" s="1"/>
  <c r="O72" i="9"/>
  <c r="H73" i="24" s="1"/>
  <c r="P72" i="9" s="1"/>
  <c r="O71" i="9"/>
  <c r="H72" i="24" s="1"/>
  <c r="P71" i="9" s="1"/>
  <c r="O70" i="9"/>
  <c r="H71" i="24" s="1"/>
  <c r="P70" i="9" s="1"/>
  <c r="O69" i="9"/>
  <c r="H70" i="24" s="1"/>
  <c r="I70" i="24" s="1"/>
  <c r="P69" i="9" s="1"/>
  <c r="O68" i="9"/>
  <c r="H69" i="24" s="1"/>
  <c r="N39" i="9"/>
  <c r="M39" i="9"/>
  <c r="L39" i="9"/>
  <c r="K39" i="9"/>
  <c r="J39" i="9"/>
  <c r="I39" i="9"/>
  <c r="M18" i="9"/>
  <c r="L18" i="9"/>
  <c r="K18" i="9"/>
  <c r="J18" i="9"/>
  <c r="I18" i="9"/>
  <c r="N79" i="9"/>
  <c r="M79" i="9"/>
  <c r="L79" i="9"/>
  <c r="K79" i="9"/>
  <c r="J79" i="9"/>
  <c r="I79" i="9"/>
  <c r="H79" i="9"/>
  <c r="H9" i="1" s="1"/>
  <c r="F79" i="9"/>
  <c r="F9" i="1" s="1"/>
  <c r="E79" i="9"/>
  <c r="E9" i="1" s="1"/>
  <c r="D79" i="9"/>
  <c r="D9" i="1" s="1"/>
  <c r="C79" i="9"/>
  <c r="C9" i="1" s="1"/>
  <c r="G79" i="9"/>
  <c r="G9" i="1" s="1"/>
  <c r="N48" i="9"/>
  <c r="M48" i="9"/>
  <c r="L48" i="9"/>
  <c r="K48" i="9"/>
  <c r="J48" i="9"/>
  <c r="I48" i="9"/>
  <c r="H48" i="9"/>
  <c r="H6" i="1" s="1"/>
  <c r="G48" i="9"/>
  <c r="G6" i="1" s="1"/>
  <c r="F48" i="9"/>
  <c r="F6" i="1" s="1"/>
  <c r="E48" i="9"/>
  <c r="E6" i="1" s="1"/>
  <c r="N55" i="9"/>
  <c r="M55" i="9"/>
  <c r="L55" i="9"/>
  <c r="K55" i="9"/>
  <c r="J55" i="9"/>
  <c r="I55" i="9"/>
  <c r="H55" i="9"/>
  <c r="H7" i="1" s="1"/>
  <c r="G55" i="9"/>
  <c r="G7" i="1" s="1"/>
  <c r="F55" i="9"/>
  <c r="F7" i="1" s="1"/>
  <c r="E55" i="9"/>
  <c r="E7" i="1" s="1"/>
  <c r="D55" i="9"/>
  <c r="D7" i="1" s="1"/>
  <c r="C55" i="9"/>
  <c r="C7" i="1" s="1"/>
  <c r="O65" i="9"/>
  <c r="H66" i="24" s="1"/>
  <c r="P65" i="9" s="1"/>
  <c r="O64" i="9"/>
  <c r="H65" i="24" s="1"/>
  <c r="I65" i="24" s="1"/>
  <c r="P64" i="9" s="1"/>
  <c r="O63" i="9"/>
  <c r="H64" i="24" s="1"/>
  <c r="I64" i="24" s="1"/>
  <c r="P63" i="9" s="1"/>
  <c r="O62" i="9"/>
  <c r="H63" i="24" s="1"/>
  <c r="O61" i="9"/>
  <c r="H62" i="24" s="1"/>
  <c r="P61" i="9" s="1"/>
  <c r="O60" i="9"/>
  <c r="H61" i="24" s="1"/>
  <c r="P60" i="9" s="1"/>
  <c r="O59" i="9"/>
  <c r="H60" i="24" s="1"/>
  <c r="P59" i="9" s="1"/>
  <c r="O58" i="9"/>
  <c r="H59" i="24" s="1"/>
  <c r="P58" i="9" s="1"/>
  <c r="O57" i="9"/>
  <c r="H58" i="24" s="1"/>
  <c r="N66" i="9"/>
  <c r="M66" i="9"/>
  <c r="L66" i="9"/>
  <c r="K66" i="9"/>
  <c r="J66" i="9"/>
  <c r="I66" i="9"/>
  <c r="H66" i="9"/>
  <c r="H8" i="1" s="1"/>
  <c r="G66" i="9"/>
  <c r="G8" i="1" s="1"/>
  <c r="F66" i="9"/>
  <c r="F8" i="1" s="1"/>
  <c r="E66" i="9"/>
  <c r="E8" i="1" s="1"/>
  <c r="D66" i="9"/>
  <c r="D8" i="1" s="1"/>
  <c r="C66" i="9"/>
  <c r="C8" i="1" s="1"/>
  <c r="O54" i="9"/>
  <c r="H55" i="24" s="1"/>
  <c r="O53" i="9"/>
  <c r="H54" i="24" s="1"/>
  <c r="O52" i="9"/>
  <c r="H53" i="24" s="1"/>
  <c r="O51" i="9"/>
  <c r="H52" i="24" s="1"/>
  <c r="O50" i="9"/>
  <c r="H51" i="24" s="1"/>
  <c r="O38" i="9"/>
  <c r="H39" i="24" s="1"/>
  <c r="O37" i="9"/>
  <c r="H38" i="24" s="1"/>
  <c r="I38" i="24" s="1"/>
  <c r="P37" i="9" s="1"/>
  <c r="O36" i="9"/>
  <c r="H37" i="24" s="1"/>
  <c r="O35" i="9"/>
  <c r="H36" i="24" s="1"/>
  <c r="I36" i="24" s="1"/>
  <c r="P35" i="9" s="1"/>
  <c r="O34" i="9"/>
  <c r="H35" i="24" s="1"/>
  <c r="P34" i="9" s="1"/>
  <c r="O33" i="9"/>
  <c r="H34" i="24" s="1"/>
  <c r="O32" i="9"/>
  <c r="H33" i="24" s="1"/>
  <c r="P32" i="9" s="1"/>
  <c r="O31" i="9"/>
  <c r="H32" i="24" s="1"/>
  <c r="P31" i="9" s="1"/>
  <c r="O30" i="9"/>
  <c r="H31" i="24" s="1"/>
  <c r="P30" i="9" s="1"/>
  <c r="O29" i="9"/>
  <c r="H30" i="24" s="1"/>
  <c r="P29" i="9" s="1"/>
  <c r="O28" i="9"/>
  <c r="H29" i="24" s="1"/>
  <c r="P28" i="9" s="1"/>
  <c r="O27" i="9"/>
  <c r="H28" i="24" s="1"/>
  <c r="P27" i="9" s="1"/>
  <c r="O26" i="9"/>
  <c r="H27" i="24" s="1"/>
  <c r="I27" i="24" s="1"/>
  <c r="P26" i="9" s="1"/>
  <c r="O25" i="9"/>
  <c r="H26" i="24" s="1"/>
  <c r="P25" i="9" s="1"/>
  <c r="O24" i="9"/>
  <c r="H25" i="24" s="1"/>
  <c r="P24" i="9" s="1"/>
  <c r="H24" i="24"/>
  <c r="O22" i="9"/>
  <c r="H23" i="24" s="1"/>
  <c r="O21" i="9"/>
  <c r="H22" i="24" s="1"/>
  <c r="P21" i="9" s="1"/>
  <c r="O20" i="9"/>
  <c r="H21" i="24" s="1"/>
  <c r="O47" i="9"/>
  <c r="H48" i="24" s="1"/>
  <c r="I48" i="24" s="1"/>
  <c r="P47" i="9" s="1"/>
  <c r="O46" i="9"/>
  <c r="H47" i="24" s="1"/>
  <c r="I47" i="24" s="1"/>
  <c r="P46" i="9" s="1"/>
  <c r="O45" i="9"/>
  <c r="H46" i="24" s="1"/>
  <c r="I46" i="24" s="1"/>
  <c r="P45" i="9" s="1"/>
  <c r="O44" i="9"/>
  <c r="H45" i="24" s="1"/>
  <c r="O43" i="9"/>
  <c r="H44" i="24" s="1"/>
  <c r="I44" i="24" s="1"/>
  <c r="O42" i="9"/>
  <c r="H43" i="24" s="1"/>
  <c r="P42" i="9" s="1"/>
  <c r="O41" i="9"/>
  <c r="H42" i="24" s="1"/>
  <c r="D48" i="9"/>
  <c r="D6" i="1" s="1"/>
  <c r="C48" i="9"/>
  <c r="C6" i="1" s="1"/>
  <c r="F18" i="24"/>
  <c r="G18" i="24" s="1"/>
  <c r="O5" i="9"/>
  <c r="H6" i="24" s="1"/>
  <c r="I6" i="24" s="1"/>
  <c r="O6" i="9"/>
  <c r="H7" i="24" s="1"/>
  <c r="I7" i="24" s="1"/>
  <c r="P6" i="9" s="1"/>
  <c r="O7" i="9"/>
  <c r="F8" i="24" s="1"/>
  <c r="G8" i="24" s="1"/>
  <c r="H8" i="24" s="1"/>
  <c r="O8" i="9"/>
  <c r="F9" i="24" s="1"/>
  <c r="G9" i="24" s="1"/>
  <c r="H9" i="24" s="1"/>
  <c r="P8" i="9" s="1"/>
  <c r="F10" i="24"/>
  <c r="G10" i="24" s="1"/>
  <c r="H10" i="24" s="1"/>
  <c r="P9" i="9" s="1"/>
  <c r="O10" i="9"/>
  <c r="F11" i="24" s="1"/>
  <c r="G11" i="24" s="1"/>
  <c r="H11" i="24" s="1"/>
  <c r="P10" i="9" s="1"/>
  <c r="O11" i="9"/>
  <c r="F12" i="24" s="1"/>
  <c r="G12" i="24" s="1"/>
  <c r="H12" i="24" s="1"/>
  <c r="P11" i="9" s="1"/>
  <c r="F13" i="24"/>
  <c r="G13" i="24" s="1"/>
  <c r="H13" i="24" s="1"/>
  <c r="P12" i="9" s="1"/>
  <c r="O13" i="9"/>
  <c r="F14" i="24" s="1"/>
  <c r="G14" i="24" s="1"/>
  <c r="H14" i="24" s="1"/>
  <c r="O14" i="9"/>
  <c r="F15" i="24" s="1"/>
  <c r="G15" i="24" s="1"/>
  <c r="H15" i="24" s="1"/>
  <c r="O15" i="9"/>
  <c r="F16" i="24" s="1"/>
  <c r="O16" i="9"/>
  <c r="F17" i="24" s="1"/>
  <c r="G17" i="24" s="1"/>
  <c r="H17" i="24" s="1"/>
  <c r="D39" i="9"/>
  <c r="D5" i="1" s="1"/>
  <c r="E39" i="9"/>
  <c r="E5" i="1" s="1"/>
  <c r="F39" i="9"/>
  <c r="F5" i="1" s="1"/>
  <c r="G39" i="9"/>
  <c r="G5" i="1" s="1"/>
  <c r="H39" i="9"/>
  <c r="H5" i="1" s="1"/>
  <c r="C39" i="9"/>
  <c r="C5" i="1" s="1"/>
  <c r="G18" i="9"/>
  <c r="G4" i="1" s="1"/>
  <c r="H18" i="9"/>
  <c r="H4" i="1" s="1"/>
  <c r="E18" i="9"/>
  <c r="E4" i="1" s="1"/>
  <c r="F18" i="9"/>
  <c r="F4" i="1" s="1"/>
  <c r="C18" i="9"/>
  <c r="C4" i="1" s="1"/>
  <c r="D18" i="9"/>
  <c r="D4" i="1" s="1"/>
  <c r="P14" i="13" l="1"/>
  <c r="H9" i="26"/>
  <c r="H15" i="25"/>
  <c r="H20" i="25" s="1"/>
  <c r="P7" i="9"/>
  <c r="K4" i="12"/>
  <c r="I10" i="1"/>
  <c r="I12" i="1"/>
  <c r="I13" i="1"/>
  <c r="I11" i="1"/>
  <c r="O91" i="9"/>
  <c r="H91" i="24"/>
  <c r="O88" i="9"/>
  <c r="H87" i="24"/>
  <c r="I82" i="24"/>
  <c r="P81" i="9" s="1"/>
  <c r="P84" i="9" s="1"/>
  <c r="K10" i="1" s="1"/>
  <c r="H85" i="24"/>
  <c r="I69" i="24"/>
  <c r="P68" i="9" s="1"/>
  <c r="P79" i="9" s="1"/>
  <c r="K9" i="1" s="1"/>
  <c r="H80" i="24"/>
  <c r="K8" i="1"/>
  <c r="H67" i="24"/>
  <c r="I8" i="1"/>
  <c r="I51" i="24"/>
  <c r="P50" i="9" s="1"/>
  <c r="P55" i="9" s="1"/>
  <c r="K7" i="1" s="1"/>
  <c r="H56" i="24"/>
  <c r="I42" i="24"/>
  <c r="P41" i="9" s="1"/>
  <c r="P48" i="9" s="1"/>
  <c r="K6" i="1" s="1"/>
  <c r="H49" i="24"/>
  <c r="P20" i="9"/>
  <c r="P39" i="9" s="1"/>
  <c r="K5" i="1" s="1"/>
  <c r="H40" i="24"/>
  <c r="I9" i="1"/>
  <c r="I7" i="1"/>
  <c r="I6" i="1"/>
  <c r="I5" i="1"/>
  <c r="O84" i="9"/>
  <c r="J10" i="1" s="1"/>
  <c r="P155" i="10"/>
  <c r="J20" i="1" s="1"/>
  <c r="P196" i="10"/>
  <c r="P257" i="10"/>
  <c r="J22" i="1" s="1"/>
  <c r="I22" i="1"/>
  <c r="P18" i="10"/>
  <c r="I6" i="12"/>
  <c r="I12" i="12" s="1"/>
  <c r="J4" i="12"/>
  <c r="J6" i="12" s="1"/>
  <c r="J12" i="12" s="1"/>
  <c r="I21" i="1"/>
  <c r="I20" i="1"/>
  <c r="I19" i="1"/>
  <c r="I18" i="1"/>
  <c r="P127" i="10"/>
  <c r="J19" i="1" s="1"/>
  <c r="D64" i="10"/>
  <c r="E64" i="10"/>
  <c r="P89" i="10"/>
  <c r="J18" i="1" s="1"/>
  <c r="F64" i="10"/>
  <c r="G64" i="10"/>
  <c r="Q64" i="10"/>
  <c r="I64" i="10"/>
  <c r="M64" i="10"/>
  <c r="L64" i="10"/>
  <c r="J64" i="10"/>
  <c r="N64" i="10"/>
  <c r="K64" i="10"/>
  <c r="O64" i="10"/>
  <c r="P63" i="10"/>
  <c r="P26" i="10"/>
  <c r="P56" i="10"/>
  <c r="P36" i="10"/>
  <c r="O79" i="9"/>
  <c r="J9" i="1" s="1"/>
  <c r="O66" i="9"/>
  <c r="J8" i="1" s="1"/>
  <c r="O48" i="9"/>
  <c r="J6" i="1" s="1"/>
  <c r="O55" i="9"/>
  <c r="J7" i="1" s="1"/>
  <c r="O39" i="9"/>
  <c r="J5" i="1" s="1"/>
  <c r="F14" i="1"/>
  <c r="D14" i="1"/>
  <c r="D99" i="24" s="1"/>
  <c r="E14" i="1"/>
  <c r="E99" i="24" s="1"/>
  <c r="H14" i="1"/>
  <c r="L99" i="24"/>
  <c r="G14" i="1"/>
  <c r="J99" i="24"/>
  <c r="C14" i="1"/>
  <c r="C99" i="24" s="1"/>
  <c r="K6" i="12" l="1"/>
  <c r="Q33" i="20"/>
  <c r="Q39" i="20" s="1"/>
  <c r="K9" i="12" s="1"/>
  <c r="K10" i="12" s="1"/>
  <c r="I9" i="26"/>
  <c r="P8" i="15"/>
  <c r="I91" i="24"/>
  <c r="P90" i="9" s="1"/>
  <c r="P91" i="9" s="1"/>
  <c r="H92" i="24"/>
  <c r="I87" i="24"/>
  <c r="P86" i="9" s="1"/>
  <c r="P88" i="9" s="1"/>
  <c r="H89" i="24"/>
  <c r="D17" i="1"/>
  <c r="D24" i="1" s="1"/>
  <c r="D26" i="1" s="1"/>
  <c r="F17" i="1"/>
  <c r="F24" i="1" s="1"/>
  <c r="F26" i="1" s="1"/>
  <c r="C17" i="1"/>
  <c r="C24" i="1" s="1"/>
  <c r="C26" i="1" s="1"/>
  <c r="E17" i="1"/>
  <c r="E24" i="1" s="1"/>
  <c r="E26" i="1" s="1"/>
  <c r="K17" i="1"/>
  <c r="K24" i="1" s="1"/>
  <c r="H17" i="1"/>
  <c r="H24" i="1" s="1"/>
  <c r="H26" i="1" s="1"/>
  <c r="I17" i="1"/>
  <c r="I24" i="1" s="1"/>
  <c r="P64" i="10"/>
  <c r="K12" i="12" l="1"/>
  <c r="K4" i="14"/>
  <c r="K6" i="14" s="1"/>
  <c r="K98" i="24"/>
  <c r="K99" i="24" s="1"/>
  <c r="J17" i="1"/>
  <c r="H64" i="10"/>
  <c r="G17" i="1" s="1"/>
  <c r="G24" i="1" s="1"/>
  <c r="G26" i="1" l="1"/>
  <c r="J21" i="1" l="1"/>
  <c r="J24" i="1" s="1"/>
  <c r="N18" i="9" l="1"/>
  <c r="I4" i="1" s="1"/>
  <c r="I14" i="1" s="1"/>
  <c r="I26" i="1" s="1"/>
  <c r="F5" i="24" l="1"/>
  <c r="J4" i="1"/>
  <c r="J14" i="1" l="1"/>
  <c r="J26" i="1" s="1"/>
  <c r="G5" i="24"/>
  <c r="H5" i="24" s="1"/>
  <c r="H19" i="24" s="1"/>
  <c r="H98" i="24" s="1"/>
  <c r="F19" i="24"/>
  <c r="F98" i="24" s="1"/>
  <c r="F99" i="24" s="1"/>
  <c r="I19" i="24"/>
  <c r="P18" i="9"/>
  <c r="I98" i="24" l="1"/>
  <c r="I99" i="24" s="1"/>
  <c r="K4" i="1"/>
  <c r="K14" i="1" s="1"/>
  <c r="K26" i="1" s="1"/>
  <c r="H99" i="24" l="1"/>
  <c r="Q27" i="21"/>
  <c r="Q28" i="21" s="1"/>
  <c r="K9" i="14" s="1"/>
  <c r="K10" i="14" s="1"/>
  <c r="K1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K26" authorId="0" shapeId="0" xr:uid="{5EDA8690-12EF-40CB-87E3-0B16BA8CC32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Transfer in from fund balance? **Lets discuss**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  <author>City Kemah</author>
  </authors>
  <commentList>
    <comment ref="P5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Contingent upon: Meritage-Subdivision, Star Harbor Apartments
</t>
        </r>
      </text>
    </comment>
    <comment ref="P62" authorId="0" shapeId="0" xr:uid="{45B01503-2B85-4AFF-8851-918AD1ACD034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Removed by council</t>
        </r>
      </text>
    </comment>
    <comment ref="P73" authorId="1" shapeId="0" xr:uid="{89D2364C-0532-4C55-A6CF-8967B340ECBC}">
      <text>
        <r>
          <rPr>
            <b/>
            <sz val="9"/>
            <color indexed="81"/>
            <rFont val="Tahoma"/>
            <family val="2"/>
          </rPr>
          <t>City Kemah:</t>
        </r>
        <r>
          <rPr>
            <sz val="9"/>
            <color indexed="81"/>
            <rFont val="Tahoma"/>
            <family val="2"/>
          </rPr>
          <t xml:space="preserve">
Maint of  comm center</t>
        </r>
      </text>
    </comment>
    <comment ref="P7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Reduced based on BW actuals.  Per gen mgr. Parking Lot Revenue
1058 per spot per year including turnover, w/ 25K buffer.</t>
        </r>
      </text>
    </comment>
    <comment ref="P7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4100-Mr. Wiggins, 1200-Tbone Toms</t>
        </r>
      </text>
    </comment>
    <comment ref="P7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10,000 Mis Income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Q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Insurance costs set to increase 8.2%  Basic Life, all other changes unknown.</t>
        </r>
      </text>
    </comment>
    <comment ref="Q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Significant increase expected due to increase in prior year claims</t>
        </r>
      </text>
    </comment>
    <comment ref="Q1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9/9 3% cola= 445,000
</t>
        </r>
      </text>
    </comment>
    <comment ref="Q2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Request for years of service plaques at Holiday Luncheon</t>
        </r>
      </text>
    </comment>
    <comment ref="Q2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HR Series C. Jobb</t>
        </r>
      </text>
    </comment>
    <comment ref="Q39" authorId="0" shapeId="0" xr:uid="{013E9B9F-03A6-426E-86E5-6E3B22C06C9B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Increased based on current year figure of 20,500.00</t>
        </r>
      </text>
    </comment>
    <comment ref="Q4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Contingent upon Meritage, Apartments *Lets Discuss*</t>
        </r>
      </text>
    </comment>
    <comment ref="Q4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Vehicle insurance only. Health NOT included here.</t>
        </r>
      </text>
    </comment>
    <comment ref="Q4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Budget moved from Communication/Marketing</t>
        </r>
      </text>
    </comment>
    <comment ref="Q43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Gregg Gregg and any other legal fees</t>
        </r>
      </text>
    </comment>
    <comment ref="Q45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6,000 Galveston Cent Appraisal Dist,7,000 Pulsar (phones),4,000 Canon (printer), 4,000 TLC Office Prod          *All other expenses moved to IT*</t>
        </r>
      </text>
    </comment>
    <comment ref="Q4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Gal Co Health Dist EMS 175K &amp; True Up 6K EMS</t>
        </r>
      </text>
    </comment>
    <comment ref="Q4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600 Bank Fees, 1500 Gal Co Tax Office, Daily News Notices</t>
        </r>
      </text>
    </comment>
    <comment ref="Q4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5,000 Daily News Notices/Publications moved from 510-8400
</t>
        </r>
      </text>
    </comment>
    <comment ref="Q4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2,500 Baytran, 100 GCMA,300 SHRM,1000 TML,300 HGAC, Removal of TeamViewer to IT, 18000 League City Chamber, 17,500 Clear Lake Chamber, 2800 contingency (KCDC requested City support chambers)
</t>
        </r>
        <r>
          <rPr>
            <b/>
            <sz val="9"/>
            <color indexed="81"/>
            <rFont val="Tahoma"/>
            <family val="2"/>
          </rPr>
          <t>8/16- request to remove chambers and place them back into KCDC</t>
        </r>
      </text>
    </comment>
    <comment ref="Q50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Gexa</t>
        </r>
      </text>
    </comment>
    <comment ref="Q51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Cleaning and Supplies</t>
        </r>
      </text>
    </comment>
    <comment ref="Q5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Roof repair/replace/AC repair/replace 70K, 15K general maint
</t>
        </r>
      </text>
    </comment>
    <comment ref="Q53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Muni Code</t>
        </r>
      </text>
    </comment>
    <comment ref="Q55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 xml:space="preserve">Kendra D. Murphy:
</t>
        </r>
        <r>
          <rPr>
            <sz val="9"/>
            <color indexed="81"/>
            <rFont val="Tahoma"/>
            <family val="2"/>
          </rPr>
          <t>18K Civic Plus moved to IT/ Removed CPA, contract inspector,Grant Mgmt @ 25K total</t>
        </r>
      </text>
    </comment>
    <comment ref="Q60" authorId="0" shapeId="0" xr:uid="{B28E3F27-57CA-483F-BAEA-C87BE14722B8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Gradall Saving Budget Transfer to Cap Proj Equipment</t>
        </r>
      </text>
    </comment>
    <comment ref="Q89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Budgeted expenses moved to corresponding line items w/in Admin Budget</t>
        </r>
      </text>
    </comment>
    <comment ref="Q98" authorId="0" shapeId="0" xr:uid="{A41A1DEF-A537-4411-8E54-DE9EE0D24B9B}">
      <text>
        <r>
          <rPr>
            <b/>
            <sz val="9"/>
            <color indexed="81"/>
            <rFont val="Tahoma"/>
            <family val="2"/>
          </rPr>
          <t xml:space="preserve">Kendra D. Murphy:
</t>
        </r>
        <r>
          <rPr>
            <sz val="9"/>
            <color indexed="81"/>
            <rFont val="Tahoma"/>
            <family val="2"/>
          </rPr>
          <t>Admin, Clerk, Judge, Associate judge</t>
        </r>
      </text>
    </comment>
    <comment ref="Q10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Removed: Gina previous part time not applicable, New Admin not until next year </t>
        </r>
      </text>
    </comment>
    <comment ref="Q115" authorId="0" shapeId="0" xr:uid="{8A2A53F5-6721-4805-B5A7-7EE4DFEEE386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Lexis Nexis</t>
        </r>
      </text>
    </comment>
    <comment ref="Q120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Bulk of budget moved to the IT budget. </t>
        </r>
      </text>
    </comment>
    <comment ref="Q124" authorId="0" shapeId="0" xr:uid="{618D7729-16FC-446D-85E7-3F14DCE71045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Increase in processing fee
</t>
        </r>
      </text>
    </comment>
    <comment ref="Q138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Budgeted ONLY in the case of a federal and/or state declared disaster declaration. </t>
        </r>
      </text>
    </comment>
    <comment ref="Q144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Cables/Cords/Tools/Nuts/Bolts and the like</t>
        </r>
      </text>
    </comment>
    <comment ref="Q146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Office365/ Watchguard/Annual renewal cent square 30K</t>
        </r>
      </text>
    </comment>
    <comment ref="Q147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All software, PD,Court,Admin transferred in this budget
60,000 Tyler (online switch)/35,000 Procam (parking lot camera plus all other cameras)/15K TLC Phone/ 10,000 contigencies</t>
        </r>
      </text>
    </comment>
    <comment ref="Q148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Move to small tools equip</t>
        </r>
      </text>
    </comment>
    <comment ref="Q150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Civic Plus: Kemahtx.gov conversion/visitkemah website/pd website/city website</t>
        </r>
      </text>
    </comment>
    <comment ref="Q180" authorId="0" shapeId="0" xr:uid="{ED06E726-F447-49C4-9D67-CBAD0B7A76FB}">
      <text>
        <r>
          <rPr>
            <b/>
            <sz val="9"/>
            <color indexed="81"/>
            <rFont val="Tahoma"/>
            <family val="2"/>
          </rPr>
          <t xml:space="preserve">Kendra D. Murphy:
</t>
        </r>
        <r>
          <rPr>
            <sz val="9"/>
            <color indexed="81"/>
            <rFont val="Tahoma"/>
            <family val="2"/>
          </rPr>
          <t>Trash expense</t>
        </r>
      </text>
    </comment>
    <comment ref="Q183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Striping, Boom, Other misc rentals</t>
        </r>
      </text>
    </comment>
    <comment ref="Q185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Additional PW employee to assist</t>
        </r>
      </text>
    </comment>
    <comment ref="Q188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50k parking lot initial. Assuming electronic parking option</t>
        </r>
      </text>
    </comment>
    <comment ref="Q191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Signs, Light posts/lights to hand banners if the city follows the MDR/Landology recommendations. Portion not from HOT</t>
        </r>
      </text>
    </comment>
    <comment ref="Q194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Gradall 40k transfer or rental
Tans to Cap Proj Equipment
Budget moved up to 510-9901 Trans to Cap Proj</t>
        </r>
      </text>
    </comment>
    <comment ref="Q200" authorId="0" shapeId="0" xr:uid="{76A0A458-E7C8-4A7E-8625-C3599BF415A2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average 515 per person 
(515*21)*26
</t>
        </r>
      </text>
    </comment>
    <comment ref="Q208" authorId="0" shapeId="0" xr:uid="{2C555389-E5C7-4B07-BD02-59C0C7E550B4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average 218 per 
(218*21)*26</t>
        </r>
      </text>
    </comment>
    <comment ref="Q211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 xml:space="preserve">Kendra D. Murphy:
</t>
        </r>
        <r>
          <rPr>
            <sz val="9"/>
            <color indexed="81"/>
            <rFont val="Tahoma"/>
            <family val="2"/>
          </rPr>
          <t xml:space="preserve">Staff of 21 </t>
        </r>
      </text>
    </comment>
    <comment ref="Q212" authorId="0" shapeId="0" xr:uid="{6CD4AF9C-7725-47D2-AF93-AC89502192B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75K OT (lowered due to new officers) 90K mayors request weekend bar district coverage</t>
        </r>
      </text>
    </comment>
    <comment ref="Q217" authorId="0" shapeId="0" xr:uid="{9F33C3C2-CE30-4048-B597-A97D1914411B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Reduced due to no pt PD</t>
        </r>
      </text>
    </comment>
    <comment ref="Q231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Budget moved to IT</t>
        </r>
      </text>
    </comment>
    <comment ref="Q237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 xml:space="preserve">Kendra D. Murphy:
</t>
        </r>
        <r>
          <rPr>
            <sz val="9"/>
            <color indexed="81"/>
            <rFont val="Tahoma"/>
            <family val="2"/>
          </rPr>
          <t xml:space="preserve">Uniforms,Holdsters,Vests,Misc Gear
</t>
        </r>
      </text>
    </comment>
    <comment ref="Q239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Phones/Firstnet/Emergency Services</t>
        </r>
      </text>
    </comment>
    <comment ref="Q243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Sirchie: Evidence supplies i.e badges, tests, id swipes, breath test, test kits</t>
        </r>
      </text>
    </comment>
    <comment ref="Q246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Reduced due to to purschase a new vehicles</t>
        </r>
      </text>
    </comment>
    <comment ref="E247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10K Efficency Study
</t>
        </r>
      </text>
    </comment>
    <comment ref="F247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PD Study
Traffic Camera &amp; Maint
Chief Reed Credit Card/ Heard Credit card/ Nunn Credit Card</t>
        </r>
      </text>
    </comment>
    <comment ref="Q247" authorId="0" shapeId="0" xr:uid="{2A79F7AA-E1D4-4CFF-A7AF-9B94123B1678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5100 Accred
add to bal bud
</t>
        </r>
      </text>
    </comment>
    <comment ref="F249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8K AED
Stop Kit
Training
ballistic Helmets 
(expenses moved to correct line)</t>
        </r>
      </text>
    </comment>
    <comment ref="Q250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Blackboard connect,Apache Oil,Generator Maint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I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Total Adjustable taxable value $462,330,371
</t>
        </r>
      </text>
    </comment>
    <comment ref="I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Kendra D. Murphy:
.75% less 370,000 for Shoppes less 30,000 Tookies=General Fund
.25%= KCDC fund</t>
        </r>
      </text>
    </comment>
    <comment ref="A1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Reimburse Tomato Group 50% of Local Sales Tax
2018-2019: 24,466
2019-2020: 19,684
2020-2021: 21,757</t>
        </r>
      </text>
    </comment>
    <comment ref="I3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Then trans to IT to cover Court Tech Items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Q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BAHCVB has reduced fee from 15% of respective HOT revenue to 45K annually.</t>
        </r>
      </text>
    </comment>
    <comment ref="Q9" authorId="0" shapeId="0" xr:uid="{8E45F8EC-426B-4790-B968-B0E6F8F4C01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Signs</t>
        </r>
      </text>
    </comment>
    <comment ref="Q12" authorId="0" shapeId="0" xr:uid="{6D78AB00-E5B2-479D-B481-13E1BA760FD7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MDR: like to increase?
 </t>
        </r>
      </text>
    </comment>
    <comment ref="Q37" authorId="0" shapeId="0" xr:uid="{89EE0DD5-D84A-4BCD-98A2-AC4FA1D93613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Savings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  <author>City Kemah</author>
  </authors>
  <commentList>
    <comment ref="Q7" authorId="0" shapeId="0" xr:uid="{4725253E-0CBB-431A-9B96-D5C0829F86BF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25K Admin Assistant reimbursement/ 3k city services</t>
        </r>
      </text>
    </comment>
    <comment ref="Q1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8/17:6K league city, 10 clear lake, 15K Bay Area Houston Economc
8/16 Request to move chamber expense BACK to KCDC
9/9-Expense picked up by Council-chambers and bhav </t>
        </r>
      </text>
    </comment>
    <comment ref="Q15" authorId="0" shapeId="0" xr:uid="{AF2348E3-CC8A-457F-95D9-26752D2F328C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Retention 25K, Recruitment 25K</t>
        </r>
      </text>
    </comment>
    <comment ref="Q16" authorId="1" shapeId="0" xr:uid="{3BA9CABC-30A2-4869-BA7C-83FFEB4E1DF6}">
      <text>
        <r>
          <rPr>
            <b/>
            <sz val="9"/>
            <color indexed="81"/>
            <rFont val="Tahoma"/>
            <family val="2"/>
          </rPr>
          <t>City Kemah:</t>
        </r>
        <r>
          <rPr>
            <sz val="9"/>
            <color indexed="81"/>
            <rFont val="Tahoma"/>
            <family val="2"/>
          </rPr>
          <t xml:space="preserve">
circle baqck why was it 25K?
</t>
        </r>
      </text>
    </comment>
    <comment ref="Q17" authorId="0" shapeId="0" xr:uid="{C7ACBE79-EA06-42AB-9885-8C1E7537C955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Murals</t>
        </r>
      </text>
    </comment>
    <comment ref="Q18" authorId="1" shapeId="0" xr:uid="{A863D5B2-114D-465F-9473-7A01B1198018}">
      <text>
        <r>
          <rPr>
            <b/>
            <sz val="9"/>
            <color indexed="81"/>
            <rFont val="Tahoma"/>
            <family val="2"/>
          </rPr>
          <t>City Kemah:</t>
        </r>
        <r>
          <rPr>
            <sz val="9"/>
            <color indexed="81"/>
            <rFont val="Tahoma"/>
            <family val="2"/>
          </rPr>
          <t xml:space="preserve">
ashtrays, trashcans, 
bench, 
</t>
        </r>
      </text>
    </comment>
    <comment ref="Q19" authorId="0" shapeId="0" xr:uid="{4A551CEA-8023-4125-BBF3-0B0303EB011E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Chamber Support for new businesses</t>
        </r>
      </text>
    </comment>
    <comment ref="Q20" authorId="0" shapeId="0" xr:uid="{9A0AB0F5-A533-47B8-8465-BC7A19A1973B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Misc Expense for any support of upcoming projects</t>
        </r>
      </text>
    </comment>
    <comment ref="Q24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Harris (1
65K KCDC), 400K 57 acre park, 10K park improvement (KCDC), 35K entrances/signs, Other 50K Pier, Parking/traffic/sidewalks 35K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P11" authorId="0" shapeId="0" xr:uid="{7BB36C71-1D18-4DA5-8078-8DF994E02FEE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**Lets discuss**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Q10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1/2 of the cost of Anders Rd. Estimated @2.5 million (165,000 Harris KCDC), 10K walking path, 250K water/sewer Anders to 96, 25K speed humps</t>
        </r>
      </text>
    </comment>
    <comment ref="Q14" authorId="0" shapeId="0" xr:uid="{5476B574-AAF7-48CF-8487-8F0D38B834D6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400K 57 acre park, 10K park improvement (KCDC)</t>
        </r>
      </text>
    </comment>
    <comment ref="Q18" authorId="0" shapeId="0" xr:uid="{C0E10D10-C976-40D5-A6D4-BAAFDC4C074C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(KCDC total of 85K for the following-50K Pier, Parking/traffic/sidewalks 35K)
50K 6th st lights, flags, planter boxes/ 500K Evergreen Memorial extention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D. Murphy</author>
  </authors>
  <commentList>
    <comment ref="Q1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Kendra D. Murphy:</t>
        </r>
        <r>
          <rPr>
            <sz val="9"/>
            <color indexed="81"/>
            <rFont val="Tahoma"/>
            <family val="2"/>
          </rPr>
          <t xml:space="preserve">
Meritage Road </t>
        </r>
      </text>
    </comment>
  </commentList>
</comments>
</file>

<file path=xl/sharedStrings.xml><?xml version="1.0" encoding="utf-8"?>
<sst xmlns="http://schemas.openxmlformats.org/spreadsheetml/2006/main" count="1180" uniqueCount="549">
  <si>
    <t>REVENUE SUMMARY</t>
  </si>
  <si>
    <t>TAXES</t>
  </si>
  <si>
    <t>FINES &amp; FORFEITURES</t>
  </si>
  <si>
    <t>POLICE REVENUE</t>
  </si>
  <si>
    <t>MANAGEMENT FEES</t>
  </si>
  <si>
    <t>LICENCES &amp; PERMITS</t>
  </si>
  <si>
    <t>OTHER INCOME</t>
  </si>
  <si>
    <t>FIRE DEPT REVENUE</t>
  </si>
  <si>
    <t>OTHER SOURCES &amp; USES</t>
  </si>
  <si>
    <t>TOTAL REVENUES</t>
  </si>
  <si>
    <t>EXPENDITURE SUMMARY</t>
  </si>
  <si>
    <t>NON-DEPARTMENTAL</t>
  </si>
  <si>
    <t>CAPITAL PROJECTS</t>
  </si>
  <si>
    <t>TOTAL EXPENDITURES</t>
  </si>
  <si>
    <t>REVENUE OVER/(UNDER) EXPENDITURES</t>
  </si>
  <si>
    <t>FY 2022</t>
  </si>
  <si>
    <t>FY 2018</t>
  </si>
  <si>
    <t>FY 2017</t>
  </si>
  <si>
    <t>FY 2019</t>
  </si>
  <si>
    <t>FY 2020</t>
  </si>
  <si>
    <t>FY 2021 YTD   (Oct-March)</t>
  </si>
  <si>
    <t>FY 2021 EST   (April-Sept)</t>
  </si>
  <si>
    <t>FY 2021         Actual</t>
  </si>
  <si>
    <t>FY 2022         Estimated</t>
  </si>
  <si>
    <t>FY 2022         Suplimental</t>
  </si>
  <si>
    <t>FY 2022         Proposed</t>
  </si>
  <si>
    <t>FY 2022         Adopted Budget</t>
  </si>
  <si>
    <t>FY 2021          Adopted Budget</t>
  </si>
  <si>
    <t xml:space="preserve">TOTAL TAXES  </t>
  </si>
  <si>
    <t>TOTAL FINES &amp; FORFEITURES</t>
  </si>
  <si>
    <t>TOTAL POLICE REVENUE</t>
  </si>
  <si>
    <t>MANAGEMENT FEES</t>
  </si>
  <si>
    <t>TOTAL MANAGEMENT FEES</t>
  </si>
  <si>
    <t>LICENCES &amp; PERMITS</t>
  </si>
  <si>
    <t>TOTAL LICENCES &amp; PERMITS</t>
  </si>
  <si>
    <t>OTHER INCOME</t>
  </si>
  <si>
    <t>FIRE DEPT REVENUE</t>
  </si>
  <si>
    <t>TOTAL FIRE DEPT REVENUE</t>
  </si>
  <si>
    <t>TOTAL CRIME VICTIM REIMBURSEMENT</t>
  </si>
  <si>
    <t>AD VALOREM TAXES - CURRENT</t>
  </si>
  <si>
    <t>TAX PENALTY/INTEREST</t>
  </si>
  <si>
    <t>CENTERPOINT ENERGY</t>
  </si>
  <si>
    <t>FRONTIER/VERIZON</t>
  </si>
  <si>
    <t>AMERI WASTE  FRANCHISE FEES</t>
  </si>
  <si>
    <t>COMCAST FRANCHISE FEES</t>
  </si>
  <si>
    <t>MISC. FRANCHISE FEES</t>
  </si>
  <si>
    <t>MIXED BEVERAGE TAX</t>
  </si>
  <si>
    <t>SALES TAX</t>
  </si>
  <si>
    <t>KCDC SALES TAX</t>
  </si>
  <si>
    <t>GUARANTEED SHOPS OF KEMAH</t>
  </si>
  <si>
    <t>AD VALOREM TAXES - DELINQUENT</t>
  </si>
  <si>
    <t>COURT TAX RETAINER</t>
  </si>
  <si>
    <t>CASH SHORT/OVER</t>
  </si>
  <si>
    <t>LINEBARGER FEES</t>
  </si>
  <si>
    <t>FINES &amp; FORFIETURES</t>
  </si>
  <si>
    <t>0MNI FEES</t>
  </si>
  <si>
    <t>SECURITY FUND REVENUE</t>
  </si>
  <si>
    <t>0010-TIME PYMT FEE (10.00)</t>
  </si>
  <si>
    <t>0025-TIME PYMT FEE (2.50)</t>
  </si>
  <si>
    <t>WARRANT FEES</t>
  </si>
  <si>
    <t>TECHNOLOGY FUND REVENUE</t>
  </si>
  <si>
    <t>COURT CREDIT CARD FEE</t>
  </si>
  <si>
    <t>CT JUDICAL FUND</t>
  </si>
  <si>
    <t>DOT REVENUE</t>
  </si>
  <si>
    <t>K-9 REVENUE</t>
  </si>
  <si>
    <t>TRANS FROM SECURITY FUND BAL</t>
  </si>
  <si>
    <t>TRANS FROM TECHNOLOGY FUND BAL</t>
  </si>
  <si>
    <t>GENERAL FUND</t>
  </si>
  <si>
    <t>TFC FEES</t>
  </si>
  <si>
    <t>MUNICIPIAL JURY FUND</t>
  </si>
  <si>
    <t>LOCAL TRUANCY PREVENTION FUND</t>
  </si>
  <si>
    <t>FY 2021 YTD   (May)</t>
  </si>
  <si>
    <t>FY 2021 YTD   (April)</t>
  </si>
  <si>
    <t>FY 2021 YTD   (June)</t>
  </si>
  <si>
    <t>FY 2021 YTD   (July)</t>
  </si>
  <si>
    <t>FY 2021 EST   (Sept)</t>
  </si>
  <si>
    <t>FY 2021 YTD   (August)</t>
  </si>
  <si>
    <t>POLICE REPORTS</t>
  </si>
  <si>
    <t>POLICE OFFICER REVENUES</t>
  </si>
  <si>
    <t>POLICE TRAINING FUNDS</t>
  </si>
  <si>
    <t>POLICE DONATIONS VOODOO HUT</t>
  </si>
  <si>
    <t>CHILD SAFETY</t>
  </si>
  <si>
    <t>CITY PORTION OF COURT FINES</t>
  </si>
  <si>
    <t>KCDC MANAGEMENT FEE</t>
  </si>
  <si>
    <t>HOTEL MANAGEMENT FEE</t>
  </si>
  <si>
    <t>PERMITS &amp; LICENSES</t>
  </si>
  <si>
    <t>ALCOHOLIC BEVERAGE PERMIT</t>
  </si>
  <si>
    <t>SIGN PERMIT</t>
  </si>
  <si>
    <t>BURGLAR ALARM REGISTRATION</t>
  </si>
  <si>
    <t>STREET CULVERTS</t>
  </si>
  <si>
    <t>BUSINESS REGISTRATION</t>
  </si>
  <si>
    <t>PEDDLER PERMIT</t>
  </si>
  <si>
    <t>TAXI CAB PERMIT</t>
  </si>
  <si>
    <t>RECKER PERMIT</t>
  </si>
  <si>
    <t>SALE OF FIXED ASSETS</t>
  </si>
  <si>
    <t>SALE OF PROPERTY</t>
  </si>
  <si>
    <t>CLEAR CHANNEL LEASE</t>
  </si>
  <si>
    <t>OPEN RECORDS REQUEST</t>
  </si>
  <si>
    <t>INTEREST</t>
  </si>
  <si>
    <t>COMMUNITY CENTER RENTAL</t>
  </si>
  <si>
    <t>INSURANCE REIMBURSEMENTS</t>
  </si>
  <si>
    <t>RENTAL INCOME</t>
  </si>
  <si>
    <t>INTEREST GF TEXAS</t>
  </si>
  <si>
    <t>MISC. INCOME</t>
  </si>
  <si>
    <t>TOTAL OTHER INCOME</t>
  </si>
  <si>
    <t>FIRE DEPT</t>
  </si>
  <si>
    <t>FEMA</t>
  </si>
  <si>
    <t>CRIME VICTIM REIMVURSEMENT</t>
  </si>
  <si>
    <t>CRIME VICTIM REIMBURSEMENT</t>
  </si>
  <si>
    <t>OUTSTANDING AMEGY</t>
  </si>
  <si>
    <t>TOTAL OTHER SOURCES&amp; USES</t>
  </si>
  <si>
    <t>LEOSE TRAINING</t>
  </si>
  <si>
    <t>DWI REIMBUR. FROM HGAC</t>
  </si>
  <si>
    <t>KCDC FACILITIES MGNT FEES</t>
  </si>
  <si>
    <t>HOTEL FACILITIES MGNT FEES</t>
  </si>
  <si>
    <t>PARKING LOT REVENUE</t>
  </si>
  <si>
    <t>CARES ACT/TX DEPT REVENUE</t>
  </si>
  <si>
    <t>TRANSFER IN-FUND BALANCE</t>
  </si>
  <si>
    <t>GRANTS/DONATIONS</t>
  </si>
  <si>
    <t>WATER IMPROVEMENT GRANT</t>
  </si>
  <si>
    <t>TOTAL GRANTS/DONATIONS</t>
  </si>
  <si>
    <t>City of Kemah Sales Tax By Fiscal Year 10/01-09/30</t>
  </si>
  <si>
    <t>Year</t>
  </si>
  <si>
    <t xml:space="preserve">October 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</si>
  <si>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</si>
  <si>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</si>
  <si>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</si>
  <si>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</si>
  <si>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</si>
  <si>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</si>
  <si>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</si>
  <si>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</si>
  <si>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</si>
  <si>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</si>
  <si>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</si>
  <si>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</t>
  </si>
  <si>
    <t>20-21</t>
  </si>
  <si>
    <t>19-20</t>
  </si>
  <si>
    <t>18-19</t>
  </si>
  <si>
    <t>17-18</t>
  </si>
  <si>
    <t>16-17</t>
  </si>
  <si>
    <t>15-16</t>
  </si>
  <si>
    <t>14-15</t>
  </si>
  <si>
    <t>13-14</t>
  </si>
  <si>
    <t>12-13</t>
  </si>
  <si>
    <t>11-12</t>
  </si>
  <si>
    <t>City of Kemah Sales Tax as % of Previous Year</t>
  </si>
  <si>
    <t xml:space="preserve"> KCDC 25% Transfer City of Kemah Sales Tax By Fiscal Year 10/01-09/30</t>
  </si>
  <si>
    <t>Expense Summary</t>
  </si>
  <si>
    <t>CAR ALLOWANCE</t>
  </si>
  <si>
    <t>CELL PHONE ALLOWANCE</t>
  </si>
  <si>
    <t>INSURANCE ADMINISTRATION</t>
  </si>
  <si>
    <t>UNEMPLOYMENT</t>
  </si>
  <si>
    <t>WORKERS COMP</t>
  </si>
  <si>
    <t>PAYROLL TAX</t>
  </si>
  <si>
    <t>RETIREMENT ADMINISTRATION</t>
  </si>
  <si>
    <t>SALARIES</t>
  </si>
  <si>
    <t>INCENTIVE PAY/CERTIFICATIONS</t>
  </si>
  <si>
    <t>LONGEVITY</t>
  </si>
  <si>
    <t>TOTAL 10-PERSONNEL SERVICES</t>
  </si>
  <si>
    <t>10-PERSONNEL SERVICES</t>
  </si>
  <si>
    <t>10-EMPLOYEE RELATED</t>
  </si>
  <si>
    <t>TOTAL 10-EMPLOYEE RELATED</t>
  </si>
  <si>
    <t>HR EXPENSES</t>
  </si>
  <si>
    <t>EMPLOYEE TESTING</t>
  </si>
  <si>
    <t>FLEX CARDS ADMIN FEES</t>
  </si>
  <si>
    <t>TRAINING - ALL ADMIN</t>
  </si>
  <si>
    <t>TRAINING - CITY COUNCIL</t>
  </si>
  <si>
    <t>10-SUPPLIES</t>
  </si>
  <si>
    <t>TOTAL 10- SUPPLIES</t>
  </si>
  <si>
    <t>SMALL TOOLS &amp; EQUIPMENT</t>
  </si>
  <si>
    <t>OFFICE SUPPLIES</t>
  </si>
  <si>
    <t>POSTAGE</t>
  </si>
  <si>
    <t>10-OPERATIONS</t>
  </si>
  <si>
    <t>TOTAL 10-OPERATIONS</t>
  </si>
  <si>
    <t>AUDIT</t>
  </si>
  <si>
    <t>ELECTION EXPENSES</t>
  </si>
  <si>
    <t>INSPECTION FEES</t>
  </si>
  <si>
    <t>INSURANCE-LIABILITY</t>
  </si>
  <si>
    <t>COMMUNITY RELATIONS</t>
  </si>
  <si>
    <t>LEGAL EXPENSE</t>
  </si>
  <si>
    <t>RENTALS/SERVICE AGREEMENTS</t>
  </si>
  <si>
    <t>EMERGENCY SERVICES</t>
  </si>
  <si>
    <t>OPERATION EXPENSES</t>
  </si>
  <si>
    <t>PUBLICATIONS</t>
  </si>
  <si>
    <t>ANNUAL DUES</t>
  </si>
  <si>
    <t>UTILITIES/GAS</t>
  </si>
  <si>
    <t>CITY HALL MAINTENANCE</t>
  </si>
  <si>
    <t>COMMUNITY CENTER EXPENSE</t>
  </si>
  <si>
    <t>CODIFICATION</t>
  </si>
  <si>
    <t>RECORDS MANAGEMENT</t>
  </si>
  <si>
    <t>CONTRACT SERVICES</t>
  </si>
  <si>
    <t>CAPITAL OUTLAY - EQUIPMENT</t>
  </si>
  <si>
    <t>TRANSF TO CAPITAL PROJECTS</t>
  </si>
  <si>
    <t>CARES ACT/TX EMERGENCY MGMT</t>
  </si>
  <si>
    <t>10-OTHER SOURCES/USES</t>
  </si>
  <si>
    <t>TOTAL 10-OTHER SOURCES/USES</t>
  </si>
  <si>
    <t>15-PERSONNEL SERVICES</t>
  </si>
  <si>
    <t>GROUP INSURANCE</t>
  </si>
  <si>
    <t>RETIREMENT</t>
  </si>
  <si>
    <t>OVERTIME</t>
  </si>
  <si>
    <t>LONGETIVITY</t>
  </si>
  <si>
    <t>15-COMMUNICATIONS/MARKETING</t>
  </si>
  <si>
    <t>10-ADMINISTRATION</t>
  </si>
  <si>
    <t>15-EMPLOYEE RELATED</t>
  </si>
  <si>
    <t>TOTAL 15- SUPPLIES</t>
  </si>
  <si>
    <t>15-SUPPLIES</t>
  </si>
  <si>
    <t>TRAINING/TRAVEL</t>
  </si>
  <si>
    <t>15-OPERATIONS</t>
  </si>
  <si>
    <t>TOTAL 15-OPERATIONS</t>
  </si>
  <si>
    <t>TOTAL 15-EMPLOYEE RELATED</t>
  </si>
  <si>
    <t>TOTAL 15-PERSONNEL SERVICES</t>
  </si>
  <si>
    <t>20-PERSONNEL SERVICES</t>
  </si>
  <si>
    <t>TOTAL 20-PERSONNEL SERVICES</t>
  </si>
  <si>
    <t>20-EMPLOYEE RELATED</t>
  </si>
  <si>
    <t>TOTAL 20-EMPLOYEE RELATED</t>
  </si>
  <si>
    <t>20-SUPPLIES</t>
  </si>
  <si>
    <t>20-OPERATIONS</t>
  </si>
  <si>
    <t>TOTAL 20-OPERATIONS</t>
  </si>
  <si>
    <t>INSURANCE COURT</t>
  </si>
  <si>
    <t>UNEMPLOYMENT INSURANCE</t>
  </si>
  <si>
    <t>WORKERS COMP INS</t>
  </si>
  <si>
    <t>RETIREMENT COURT</t>
  </si>
  <si>
    <t>INCENTIVE PAY/CERTIFICATION</t>
  </si>
  <si>
    <t>TRAINING - CLERK/JUDGE</t>
  </si>
  <si>
    <t>RENTAL/SERVICE AGREEMENT</t>
  </si>
  <si>
    <t>LINEBARGER COLLECTION FEES</t>
  </si>
  <si>
    <t>TECHNOLOGY FUND EXPENSES</t>
  </si>
  <si>
    <t>SECURITY FEE EXPENSES</t>
  </si>
  <si>
    <t>CREDIT CARDS FEES</t>
  </si>
  <si>
    <t>25-PERSONNEL SERVICES</t>
  </si>
  <si>
    <t>25-OPERATIONS</t>
  </si>
  <si>
    <t>25-SUPPLIES</t>
  </si>
  <si>
    <t>TOTAL 25-PERSONNEL SERVICES</t>
  </si>
  <si>
    <t>INCENTIVES/CERT.PAY</t>
  </si>
  <si>
    <t>SOFTWARE PURCHASES</t>
  </si>
  <si>
    <t>SOFTWARE RENEWALS</t>
  </si>
  <si>
    <t>HARDWARE PURCHASES</t>
  </si>
  <si>
    <t>AV SYSTEM MAINTENANCE</t>
  </si>
  <si>
    <t>20-MUNICIPAL COURT</t>
  </si>
  <si>
    <t>25-IT</t>
  </si>
  <si>
    <t>30-PUBLIC WORKS</t>
  </si>
  <si>
    <t>40-POLICE</t>
  </si>
  <si>
    <t>30-PERSONNEL SERVICES</t>
  </si>
  <si>
    <t>TOTAL 30-PERSONNEL SERVICES</t>
  </si>
  <si>
    <t>30-EMPLOYEE RELATED</t>
  </si>
  <si>
    <t>TOTAL 30-EMPLOYEE RELATED</t>
  </si>
  <si>
    <t>30-SUPPLIES</t>
  </si>
  <si>
    <t>30-OPERATIONS</t>
  </si>
  <si>
    <t>TOTAL 30-OPERATIONS</t>
  </si>
  <si>
    <t>TOTAL 30-SUPPLIES</t>
  </si>
  <si>
    <t>TOTAL 30-PUBLIC WORKS</t>
  </si>
  <si>
    <t>TOTAL 25-IT</t>
  </si>
  <si>
    <t>TOTAL 25-SUPPLIES</t>
  </si>
  <si>
    <t>TOTAL 20-MUNICIPAL COURT</t>
  </si>
  <si>
    <t>TOTAL 20-SUPPLIES</t>
  </si>
  <si>
    <t>TOTAL 15-COMMUNICATIONS/MARKETING</t>
  </si>
  <si>
    <t>TOTAL 10-ADMIN</t>
  </si>
  <si>
    <t>UNEMPLOY,TAX</t>
  </si>
  <si>
    <t>W/COMP</t>
  </si>
  <si>
    <t>P/R TAX -</t>
  </si>
  <si>
    <t>RETIREMENT PUBLIC WORKS</t>
  </si>
  <si>
    <t>INCENTIVE/CERTIFICATION</t>
  </si>
  <si>
    <t>FUEL</t>
  </si>
  <si>
    <t>SMALL TOOLS</t>
  </si>
  <si>
    <t>CHEMICALS</t>
  </si>
  <si>
    <t>STORM WATER MGMT PROG</t>
  </si>
  <si>
    <t>RESIDENTIAL SOLID WASTE DISPO</t>
  </si>
  <si>
    <t>UNIFORMS</t>
  </si>
  <si>
    <t>RENTAL/SERVICES</t>
  </si>
  <si>
    <t>MATERIALS</t>
  </si>
  <si>
    <t>LANDSCAPING</t>
  </si>
  <si>
    <t>UTILITIES</t>
  </si>
  <si>
    <t>MAINT BUILDING/GROUND</t>
  </si>
  <si>
    <t>EQUIPMENT MAINT</t>
  </si>
  <si>
    <t>OTHER OPERATING</t>
  </si>
  <si>
    <t>TRAFFIC CONTROL</t>
  </si>
  <si>
    <t>TRAINING</t>
  </si>
  <si>
    <t>TOTAL 40-OPERATIONS</t>
  </si>
  <si>
    <t>40-OPERATIONS</t>
  </si>
  <si>
    <t>TOTAL 40- SUPPLIES</t>
  </si>
  <si>
    <t>40-SUPPLIES</t>
  </si>
  <si>
    <t>TOTAL 40-EMPLOYEE RELATED</t>
  </si>
  <si>
    <t>40-EMPLOYEE RELATED</t>
  </si>
  <si>
    <t>TOTAL 40-PERSONNEL SERVICES</t>
  </si>
  <si>
    <t>40-PERSONNEL SERVICES</t>
  </si>
  <si>
    <t>TOTAL 40-PD</t>
  </si>
  <si>
    <t>INSURANCE POLICE</t>
  </si>
  <si>
    <t>WORKER'S COMP</t>
  </si>
  <si>
    <t>PAYROLL TAX POLICE</t>
  </si>
  <si>
    <t>RETIREMENT POLICE</t>
  </si>
  <si>
    <t>SALARIES POLICE</t>
  </si>
  <si>
    <t>PART TIME PERSONNEL</t>
  </si>
  <si>
    <t>TRAINING/WORKSHOP</t>
  </si>
  <si>
    <t>SMALL TOOLS/EQUIPMENT</t>
  </si>
  <si>
    <t>MISC. SUPPLIES</t>
  </si>
  <si>
    <t>K-9  EXPENSE</t>
  </si>
  <si>
    <t>POLICE VEHICLES</t>
  </si>
  <si>
    <t>RADIO COMMUNICATIONS</t>
  </si>
  <si>
    <t>UNIFORMS POLICE</t>
  </si>
  <si>
    <t>AMMO</t>
  </si>
  <si>
    <t>DETENTIONS POLICE</t>
  </si>
  <si>
    <t>COMMUNITY ORIENTED POLICING</t>
  </si>
  <si>
    <t>SUPPLIES OPERATIONS</t>
  </si>
  <si>
    <t>DUES/SUBSCRIPTIONS</t>
  </si>
  <si>
    <t>MAINTENANCE-VEHICLES</t>
  </si>
  <si>
    <t>EMPLOYEE AWARDS/PRESENTATIONS</t>
  </si>
  <si>
    <t>EMERGENCY MANAGEMENT</t>
  </si>
  <si>
    <t>50-FIRE DEPARTMENNT</t>
  </si>
  <si>
    <t>50-PERSONNEL SERVICES</t>
  </si>
  <si>
    <t>TOTAL 50-PERSONNEL SERVICES</t>
  </si>
  <si>
    <t>TOTAL 50-FIRE DEPARTMENT</t>
  </si>
  <si>
    <t>INSURANCE FIRE DEPT</t>
  </si>
  <si>
    <t>HOT</t>
  </si>
  <si>
    <t>4022-01</t>
  </si>
  <si>
    <t>4022-02</t>
  </si>
  <si>
    <t>4022-03</t>
  </si>
  <si>
    <t>4022-04</t>
  </si>
  <si>
    <t>4022-05</t>
  </si>
  <si>
    <t>4022-06</t>
  </si>
  <si>
    <t>4022-07</t>
  </si>
  <si>
    <t>4022-10</t>
  </si>
  <si>
    <t>LANDRY'S BOARDWALK INN</t>
  </si>
  <si>
    <t>SCOTTISH INN &amp; SUITES</t>
  </si>
  <si>
    <t>PALACE INN</t>
  </si>
  <si>
    <t>HOLIDAY INN</t>
  </si>
  <si>
    <t>KEMAH TRADING COMPANY</t>
  </si>
  <si>
    <t>CLIPPER INN</t>
  </si>
  <si>
    <t>DAYS INN</t>
  </si>
  <si>
    <t>MISC. VACATION RENTALS</t>
  </si>
  <si>
    <t>EMERGENCY OPERATIONS</t>
  </si>
  <si>
    <t>HR COMPENSATION</t>
  </si>
  <si>
    <t>SOFTWARE PURCHASE/RENEWAL</t>
  </si>
  <si>
    <t>HARDWARE PURCHASE</t>
  </si>
  <si>
    <t>WEBSITE/DOMAIN EXPENSE</t>
  </si>
  <si>
    <t>IT SUPPORT</t>
  </si>
  <si>
    <t>CITY HALL JOINT DEVELOPMENT</t>
  </si>
  <si>
    <t>DELETE TAX ATTORNEY</t>
  </si>
  <si>
    <t>JUROR EXPENSE</t>
  </si>
  <si>
    <t>RECORDS RETENTION</t>
  </si>
  <si>
    <t>STATE FINES &amp; PENALITIES</t>
  </si>
  <si>
    <t>MISC OPERATIONS</t>
  </si>
  <si>
    <t>30-OTHER SOURCES/USES</t>
  </si>
  <si>
    <t>TOTAL 30-OTHER SOURCES/USES</t>
  </si>
  <si>
    <t>MAINT. RADIOS- PUBLIC WORKS</t>
  </si>
  <si>
    <t>CHILD SAFETY MATERIALS</t>
  </si>
  <si>
    <t>WEBSITE RENEWAL AND SUPPORT</t>
  </si>
  <si>
    <t>COMPUTER TECHNOLOGY</t>
  </si>
  <si>
    <t>DOT ENFORCEMENT</t>
  </si>
  <si>
    <t>INTERNET/EMAIL</t>
  </si>
  <si>
    <t>MIS OPERATIONAL COST POLICE</t>
  </si>
  <si>
    <t>VOLUNTEER HOURS</t>
  </si>
  <si>
    <t>VEHICLES PRINCIPAL</t>
  </si>
  <si>
    <t>40-OTHER SOURCES</t>
  </si>
  <si>
    <t>TOTAL 40-OTHER SOURCES/USES</t>
  </si>
  <si>
    <t>PROFESSIONAL FEES</t>
  </si>
  <si>
    <t>POLICE EXPENSE-DONATION</t>
  </si>
  <si>
    <t>COVID-19 FEMA</t>
  </si>
  <si>
    <t>CAPITAL EXPENSE-FURNITURE</t>
  </si>
  <si>
    <t>MISCELLANEOUS</t>
  </si>
  <si>
    <t>04-EMPLOYEE RELATED</t>
  </si>
  <si>
    <t>04-OPERATIONS</t>
  </si>
  <si>
    <t>TOTAL 04-OPERATIONS</t>
  </si>
  <si>
    <t>04-OTHER SOURCES/USES</t>
  </si>
  <si>
    <t>TOTAL 04-OTHER SOURCES/USES</t>
  </si>
  <si>
    <t>TOTAL 04-HOT</t>
  </si>
  <si>
    <t>BAY AREA HOUSTON CVB</t>
  </si>
  <si>
    <t>PROF FEES- CONSULTING</t>
  </si>
  <si>
    <t>ADVERTISING &amp; PROMOTIONS</t>
  </si>
  <si>
    <t>TOURISM WEBSITE/DOMAIN</t>
  </si>
  <si>
    <t>CITY EVENTS</t>
  </si>
  <si>
    <t>CITY SPONSORED EVENTS</t>
  </si>
  <si>
    <t>BAY DAY</t>
  </si>
  <si>
    <t>BLESSING THE FLEET</t>
  </si>
  <si>
    <t>CHRISTMAS BOAT PARADE</t>
  </si>
  <si>
    <t>GALVESTON BAY SONGWRITERS</t>
  </si>
  <si>
    <t>KEELS &amp; WHEELS CONCOURSE</t>
  </si>
  <si>
    <t>KEMAH SALUTE TO MILITARY</t>
  </si>
  <si>
    <t>KEMAH TRIATHION</t>
  </si>
  <si>
    <t>KREWE DU LAC</t>
  </si>
  <si>
    <t>MISS KEMAH/MISS KEMAH TEEN</t>
  </si>
  <si>
    <t>TEXAS OUTLAW CHALLENGE</t>
  </si>
  <si>
    <t>YACHTY GRAS NIGHT BOAT PARADE</t>
  </si>
  <si>
    <t>ADMINISTRATIVE SUPPORT</t>
  </si>
  <si>
    <t>KEMAH VISITOR CENTER MAINT</t>
  </si>
  <si>
    <t>FACILITIES MANAGEMENT FEES</t>
  </si>
  <si>
    <t>AVIAN PIRATES</t>
  </si>
  <si>
    <t>KCDC</t>
  </si>
  <si>
    <t>MISC REVENUE</t>
  </si>
  <si>
    <t>SHOPS OF KEMAH</t>
  </si>
  <si>
    <t>INFRASTRUCTURE IMPROVEMENTS</t>
  </si>
  <si>
    <t>BEAUTIFICATION</t>
  </si>
  <si>
    <t>BEAUTIFICATION COMMITTEE</t>
  </si>
  <si>
    <t>FACILITIES MANAGEMENT FEE</t>
  </si>
  <si>
    <t>TRAINING WORKSHOPS</t>
  </si>
  <si>
    <t>LEGAL FEES</t>
  </si>
  <si>
    <t>DUES/MEMBERSHIPS</t>
  </si>
  <si>
    <t>MARKETING/WEBSITE DEVELOPMENT</t>
  </si>
  <si>
    <t>BUSINESS RETENTION</t>
  </si>
  <si>
    <t>COMMUNITY DEVELOPMENT</t>
  </si>
  <si>
    <t>BEL ROAD</t>
  </si>
  <si>
    <t>CAPITAL PROJ</t>
  </si>
  <si>
    <t>TOTAL OTHER SOURCES &amp; USES</t>
  </si>
  <si>
    <t>TOTAL OTHER INCOME</t>
  </si>
  <si>
    <t xml:space="preserve">TRANSFER IN HOTEL </t>
  </si>
  <si>
    <t>TRANSFER IN-KCDC</t>
  </si>
  <si>
    <t>ROAD IMPROVEMENTS</t>
  </si>
  <si>
    <t>DRAINAGE IMPROVEMENTS</t>
  </si>
  <si>
    <t>DOWNTOWN IMPROVEMENTS</t>
  </si>
  <si>
    <t>CITY FACILITIES IMPROVEMENTS</t>
  </si>
  <si>
    <t>PARK IMPROVEMENTS</t>
  </si>
  <si>
    <t>COMMUNITY ENTRANCES/SIGNS</t>
  </si>
  <si>
    <t>COMPUTER/AC UPGRADES</t>
  </si>
  <si>
    <t>VISITOR CENTER BLDG PARK RIDE</t>
  </si>
  <si>
    <t>OTHER</t>
  </si>
  <si>
    <t>HOTEL/CONFERENCE CENTER</t>
  </si>
  <si>
    <t>PW EQUIPMENT</t>
  </si>
  <si>
    <t>PD EQUIPMENT</t>
  </si>
  <si>
    <t>OPERATING EXPENSE</t>
  </si>
  <si>
    <t xml:space="preserve">KEMAH GROWTH </t>
  </si>
  <si>
    <t>4 Year Average</t>
  </si>
  <si>
    <t>FY 2022         Estimated Increase</t>
  </si>
  <si>
    <t>FY 2022         Finance Estimate</t>
  </si>
  <si>
    <t>KCDC PORTION OF SHOPS OF KEMAH</t>
  </si>
  <si>
    <t>380 SALES TAX GRANTS (Tookies)</t>
  </si>
  <si>
    <t>projections</t>
  </si>
  <si>
    <t>ELITE REDFISHING</t>
  </si>
  <si>
    <t xml:space="preserve"> </t>
  </si>
  <si>
    <t>Date</t>
  </si>
  <si>
    <t>Tran</t>
  </si>
  <si>
    <t>Reference</t>
  </si>
  <si>
    <t>Description</t>
  </si>
  <si>
    <t>Amount</t>
  </si>
  <si>
    <t>10/02/2020</t>
  </si>
  <si>
    <t>A60890</t>
  </si>
  <si>
    <t>EFT: 000021</t>
  </si>
  <si>
    <t>EMT RETIREMENT CONTRIBUTIONS</t>
  </si>
  <si>
    <t>10/23/2020</t>
  </si>
  <si>
    <t>A60980</t>
  </si>
  <si>
    <t>11/06/2020</t>
  </si>
  <si>
    <t>A61054</t>
  </si>
  <si>
    <t>EFT: 000022</t>
  </si>
  <si>
    <t>11/20/2020</t>
  </si>
  <si>
    <t>A61128</t>
  </si>
  <si>
    <t>12/04/2020</t>
  </si>
  <si>
    <t>A61186</t>
  </si>
  <si>
    <t>EFT: 000023</t>
  </si>
  <si>
    <t>12/18/2020</t>
  </si>
  <si>
    <t>A61282</t>
  </si>
  <si>
    <t>01/01/2021</t>
  </si>
  <si>
    <t>A61337</t>
  </si>
  <si>
    <t>EFT: 000024</t>
  </si>
  <si>
    <t>01/15/2021</t>
  </si>
  <si>
    <t>A61404</t>
  </si>
  <si>
    <t>01/29/2021</t>
  </si>
  <si>
    <t>A61471</t>
  </si>
  <si>
    <t>02/12/2021</t>
  </si>
  <si>
    <t>A61542</t>
  </si>
  <si>
    <t>EFT: 000027</t>
  </si>
  <si>
    <t>02/26/2021</t>
  </si>
  <si>
    <t>A61599</t>
  </si>
  <si>
    <t>03/10/2021</t>
  </si>
  <si>
    <t>A61708</t>
  </si>
  <si>
    <t>VOID: 000027</t>
  </si>
  <si>
    <t>REVERSE VOIDED CHECK</t>
  </si>
  <si>
    <t>A61709</t>
  </si>
  <si>
    <t>EFT: 000028</t>
  </si>
  <si>
    <t>03/12/2021</t>
  </si>
  <si>
    <t>A61683</t>
  </si>
  <si>
    <t>EFT: 000030</t>
  </si>
  <si>
    <t>A61710</t>
  </si>
  <si>
    <t>03/26/2021</t>
  </si>
  <si>
    <t>A61761</t>
  </si>
  <si>
    <t>04/02/2021</t>
  </si>
  <si>
    <t>A61826</t>
  </si>
  <si>
    <t>EFT: 000032</t>
  </si>
  <si>
    <t>04/23/2021</t>
  </si>
  <si>
    <t>A61912</t>
  </si>
  <si>
    <t>05/07/2021</t>
  </si>
  <si>
    <t>A61984</t>
  </si>
  <si>
    <t>EFT: 000035</t>
  </si>
  <si>
    <t>05/21/2021</t>
  </si>
  <si>
    <t>A62050</t>
  </si>
  <si>
    <t>06/04/2021</t>
  </si>
  <si>
    <t>A62129</t>
  </si>
  <si>
    <t>06/18/2021</t>
  </si>
  <si>
    <t>A62203</t>
  </si>
  <si>
    <t>25 records</t>
  </si>
  <si>
    <t>TMRS CORRECTED 2021</t>
  </si>
  <si>
    <t>july</t>
  </si>
  <si>
    <t>august</t>
  </si>
  <si>
    <t>sept</t>
  </si>
  <si>
    <t>City of Kemah Sales Tax PROJECTIONS</t>
  </si>
  <si>
    <t>21-22</t>
  </si>
  <si>
    <t>GENERAL FUND EXPENSE SUMMARY</t>
  </si>
  <si>
    <t xml:space="preserve">ADMINISTRATION </t>
  </si>
  <si>
    <t>COMMUNICATION/MARKETING</t>
  </si>
  <si>
    <t>MUNICIPAL COURT</t>
  </si>
  <si>
    <t>INFORMATION TECHNOLOGY</t>
  </si>
  <si>
    <t>PUBLIC WORKS</t>
  </si>
  <si>
    <t>POLICE DEPARTMENT</t>
  </si>
  <si>
    <t>Fire Department</t>
  </si>
  <si>
    <t>GENERAL FUND REVENUE SUMMARY</t>
  </si>
  <si>
    <t>HOT EXPENSE SUMMARY</t>
  </si>
  <si>
    <t>HOT REVENUE SUMMARY</t>
  </si>
  <si>
    <t>KCDC EXPENSE SUMMARY</t>
  </si>
  <si>
    <t>KCDC REVENUE SUMMARY</t>
  </si>
  <si>
    <t>CAPITAL PROJ REVENUE SUMMARY</t>
  </si>
  <si>
    <t>CAPITAL PROJ EXPENSE SUMMARY</t>
  </si>
  <si>
    <t>KEMAH GROWTH REVENUE SUMMARY</t>
  </si>
  <si>
    <t>KEMAH GROWTH EXPENSE SUMMARY</t>
  </si>
  <si>
    <t>RESERVED FOR CONTINGENCY</t>
  </si>
  <si>
    <t>MAYOR/COUNCIL EXPENSES</t>
  </si>
  <si>
    <t>`</t>
  </si>
  <si>
    <t>KCDC Proposed Projects</t>
  </si>
  <si>
    <t>HOT Proposed Projects</t>
  </si>
  <si>
    <t>FY  2022</t>
  </si>
  <si>
    <t>FY2023</t>
  </si>
  <si>
    <t>FY 2024</t>
  </si>
  <si>
    <t>Anders(widening) S. Kemah (drainage)</t>
  </si>
  <si>
    <t>Total KCDC Proposed Projects</t>
  </si>
  <si>
    <t>Deposits</t>
  </si>
  <si>
    <t>Wtdrls</t>
  </si>
  <si>
    <t>≈Ending Balance</t>
  </si>
  <si>
    <t xml:space="preserve">**this does not include 2021 budgeted KCDC transfer </t>
  </si>
  <si>
    <t>Harris St paving</t>
  </si>
  <si>
    <t>Kemah Pier</t>
  </si>
  <si>
    <r>
      <t>Sewer/Water extention-</t>
    </r>
    <r>
      <rPr>
        <sz val="8"/>
        <color theme="1"/>
        <rFont val="Calibri"/>
        <family val="2"/>
        <scheme val="minor"/>
      </rPr>
      <t>S. Kemah-96 along Anders</t>
    </r>
  </si>
  <si>
    <t>Parks &amp; 57 Acre Walkway</t>
  </si>
  <si>
    <t>Parking/Traffic/Sidewalks</t>
  </si>
  <si>
    <t>Entrance/Signs</t>
  </si>
  <si>
    <t>City Vehicles</t>
  </si>
  <si>
    <t xml:space="preserve">≈Bank Balance Oct 1 </t>
  </si>
  <si>
    <t>BUSINESS CHAMBER SUPPORT</t>
  </si>
  <si>
    <t>MISC EXPENSE</t>
  </si>
  <si>
    <t>FY 2021         Projection</t>
  </si>
  <si>
    <t>FY 2022        Proposed Budget</t>
  </si>
  <si>
    <t>FY 2022         Proposed Budget</t>
  </si>
  <si>
    <t>6th st Lights, Flags, Flower Boxes</t>
  </si>
  <si>
    <t>Extention Evergreen Memorial To 96</t>
  </si>
  <si>
    <t>Change</t>
  </si>
  <si>
    <t>Average</t>
  </si>
  <si>
    <t>CONTRACT LABOR</t>
  </si>
  <si>
    <t>Mayor Proposed                                                                                                                                           3 year CIP                                                                                                FY 2022-2024</t>
  </si>
  <si>
    <t>FY 2021                        Projected</t>
  </si>
  <si>
    <t>FY 2021         Projected</t>
  </si>
  <si>
    <t>FY 2021                     Projection</t>
  </si>
  <si>
    <t>TRANSFER IN-GENERAL FUND</t>
  </si>
  <si>
    <t>CITY EVENTS/COMMUNITY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</si>
</sst>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color indexed="8"/>
      <name val="MS Sans Serif"/>
      <family val="2"/>
    </font>
    <font>
      <sz val="8"/>
      <name val="MS Sans Serif"/>
      <family val="2"/>
    </font>
    <font>
      <sz val="11"/>
      <name val="Calibri"/>
      <family val="2"/>
      <scheme val="minor"/>
    </font>
    <font>
      <sz val="8"/>
      <name val="Courier New"/>
      <family val="3"/>
    </font>
    <font>
      <b/>
      <sz val="8"/>
      <name val="MS Sans Serif"/>
      <family val="2"/>
    </font>
    <font>
      <b/>
      <sz val="1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  <xf numFmtId="0" fontId="16" fillId="0" borderId="0">
      <protection locked="0"/>
    </xf>
  </cellStyleXfs>
  <cellXfs count="709">
    <xf numFmtId="0" fontId="0" fillId="0" borderId="0" xfId="0"/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 indent="5"/>
    </xf>
    <xf numFmtId="0" fontId="5" fillId="0" borderId="5" xfId="3" applyFont="1" applyFill="1" applyBorder="1" applyAlignment="1">
      <alignment horizontal="left" vertical="top" indent="5"/>
    </xf>
    <xf numFmtId="0" fontId="7" fillId="0" borderId="5" xfId="3" applyFont="1" applyFill="1" applyBorder="1" applyAlignment="1">
      <alignment horizontal="left" vertical="top"/>
    </xf>
    <xf numFmtId="0" fontId="5" fillId="0" borderId="4" xfId="3" applyFont="1" applyFill="1" applyBorder="1" applyAlignment="1">
      <alignment horizontal="left" vertical="top" indent="5"/>
    </xf>
    <xf numFmtId="1" fontId="6" fillId="4" borderId="2" xfId="4" applyNumberFormat="1" applyFont="1" applyFill="1" applyBorder="1" applyAlignment="1">
      <alignment horizontal="center" vertical="center" wrapText="1"/>
    </xf>
    <xf numFmtId="1" fontId="6" fillId="5" borderId="2" xfId="4" applyNumberFormat="1" applyFont="1" applyFill="1" applyBorder="1" applyAlignment="1">
      <alignment horizontal="center" vertical="center" wrapText="1"/>
    </xf>
    <xf numFmtId="1" fontId="6" fillId="2" borderId="2" xfId="4" applyNumberFormat="1" applyFont="1" applyFill="1" applyBorder="1" applyAlignment="1">
      <alignment horizontal="center" vertical="center" wrapText="1"/>
    </xf>
    <xf numFmtId="1" fontId="6" fillId="4" borderId="1" xfId="4" applyNumberFormat="1" applyFont="1" applyFill="1" applyBorder="1" applyAlignment="1">
      <alignment horizontal="center" vertical="center" wrapText="1"/>
    </xf>
    <xf numFmtId="1" fontId="6" fillId="5" borderId="1" xfId="4" applyNumberFormat="1" applyFont="1" applyFill="1" applyBorder="1" applyAlignment="1">
      <alignment horizontal="center" vertical="center" wrapText="1"/>
    </xf>
    <xf numFmtId="1" fontId="6" fillId="5" borderId="3" xfId="4" applyNumberFormat="1" applyFont="1" applyFill="1" applyBorder="1" applyAlignment="1">
      <alignment horizontal="center" vertical="center" wrapText="1"/>
    </xf>
    <xf numFmtId="1" fontId="6" fillId="2" borderId="1" xfId="4" applyNumberFormat="1" applyFont="1" applyFill="1" applyBorder="1" applyAlignment="1">
      <alignment horizontal="center" vertical="center" wrapText="1"/>
    </xf>
    <xf numFmtId="1" fontId="6" fillId="2" borderId="3" xfId="4" applyNumberFormat="1" applyFont="1" applyFill="1" applyBorder="1" applyAlignment="1">
      <alignment horizontal="center" vertical="center" wrapText="1"/>
    </xf>
    <xf numFmtId="0" fontId="2" fillId="0" borderId="0" xfId="0" applyFont="1"/>
    <xf numFmtId="43" fontId="5" fillId="0" borderId="6" xfId="4" applyNumberFormat="1" applyFont="1" applyFill="1" applyBorder="1" applyAlignment="1">
      <alignment horizontal="center"/>
    </xf>
    <xf numFmtId="1" fontId="5" fillId="0" borderId="12" xfId="4" applyNumberFormat="1" applyFont="1" applyFill="1" applyBorder="1" applyAlignment="1">
      <alignment horizontal="center" vertical="top"/>
    </xf>
    <xf numFmtId="1" fontId="5" fillId="0" borderId="13" xfId="4" applyNumberFormat="1" applyFont="1" applyFill="1" applyBorder="1" applyAlignment="1">
      <alignment horizontal="center" vertical="top"/>
    </xf>
    <xf numFmtId="0" fontId="5" fillId="0" borderId="15" xfId="3" applyFont="1" applyFill="1" applyBorder="1" applyAlignment="1">
      <alignment horizontal="left" vertical="top" indent="5"/>
    </xf>
    <xf numFmtId="0" fontId="2" fillId="6" borderId="1" xfId="0" applyFont="1" applyFill="1" applyBorder="1"/>
    <xf numFmtId="0" fontId="6" fillId="6" borderId="2" xfId="6" applyFont="1" applyFill="1" applyBorder="1" applyAlignment="1">
      <alignment horizontal="left" vertical="top" indent="10"/>
    </xf>
    <xf numFmtId="1" fontId="5" fillId="0" borderId="11" xfId="4" applyNumberFormat="1" applyFont="1" applyFill="1" applyBorder="1" applyAlignment="1">
      <alignment horizontal="center" vertical="top"/>
    </xf>
    <xf numFmtId="43" fontId="5" fillId="0" borderId="5" xfId="4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0" fillId="0" borderId="6" xfId="1" applyFont="1" applyBorder="1"/>
    <xf numFmtId="43" fontId="5" fillId="0" borderId="0" xfId="1" applyFont="1" applyFill="1" applyBorder="1" applyAlignment="1">
      <alignment horizontal="left" vertical="top" indent="5"/>
    </xf>
    <xf numFmtId="43" fontId="0" fillId="0" borderId="0" xfId="1" applyFont="1"/>
    <xf numFmtId="43" fontId="5" fillId="0" borderId="11" xfId="1" applyFont="1" applyFill="1" applyBorder="1" applyAlignment="1">
      <alignment horizontal="center" vertical="top"/>
    </xf>
    <xf numFmtId="43" fontId="5" fillId="0" borderId="12" xfId="1" applyFont="1" applyFill="1" applyBorder="1" applyAlignment="1">
      <alignment horizontal="center" vertical="top"/>
    </xf>
    <xf numFmtId="43" fontId="5" fillId="0" borderId="13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43" fontId="6" fillId="6" borderId="2" xfId="1" applyFont="1" applyFill="1" applyBorder="1" applyAlignment="1">
      <alignment horizontal="center"/>
    </xf>
    <xf numFmtId="43" fontId="6" fillId="6" borderId="17" xfId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2" fillId="0" borderId="0" xfId="0" applyFont="1" applyFill="1"/>
    <xf numFmtId="43" fontId="5" fillId="0" borderId="5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5" fillId="0" borderId="0" xfId="6" applyNumberFormat="1" applyFont="1" applyFill="1" applyBorder="1" applyAlignment="1">
      <alignment horizontal="left" vertical="top" indent="5"/>
    </xf>
    <xf numFmtId="0" fontId="5" fillId="0" borderId="5" xfId="3" applyFont="1" applyFill="1" applyBorder="1" applyAlignment="1">
      <alignment vertical="top"/>
    </xf>
    <xf numFmtId="43" fontId="5" fillId="0" borderId="0" xfId="4" applyFont="1" applyFill="1" applyBorder="1" applyAlignment="1">
      <alignment horizontal="center" vertical="top"/>
    </xf>
    <xf numFmtId="1" fontId="5" fillId="0" borderId="0" xfId="4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horizontal="left" vertical="top" indent="5"/>
    </xf>
    <xf numFmtId="43" fontId="5" fillId="0" borderId="0" xfId="4" applyNumberFormat="1" applyFont="1" applyFill="1" applyBorder="1" applyAlignment="1">
      <alignment horizontal="center"/>
    </xf>
    <xf numFmtId="1" fontId="5" fillId="0" borderId="6" xfId="4" applyNumberFormat="1" applyFont="1" applyFill="1" applyBorder="1" applyAlignment="1">
      <alignment horizontal="center" vertical="top"/>
    </xf>
    <xf numFmtId="43" fontId="0" fillId="0" borderId="5" xfId="1" applyFont="1" applyBorder="1"/>
    <xf numFmtId="43" fontId="0" fillId="0" borderId="0" xfId="1" applyFont="1" applyBorder="1"/>
    <xf numFmtId="43" fontId="5" fillId="0" borderId="6" xfId="1" applyFont="1" applyFill="1" applyBorder="1" applyAlignment="1">
      <alignment horizontal="left" vertical="top" indent="5"/>
    </xf>
    <xf numFmtId="43" fontId="0" fillId="0" borderId="0" xfId="1" applyFont="1" applyFill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6" xfId="1" applyFont="1" applyFill="1" applyBorder="1"/>
    <xf numFmtId="1" fontId="5" fillId="0" borderId="5" xfId="4" applyNumberFormat="1" applyFont="1" applyFill="1" applyBorder="1" applyAlignment="1">
      <alignment horizontal="center" vertical="top"/>
    </xf>
    <xf numFmtId="43" fontId="5" fillId="0" borderId="5" xfId="4" applyFont="1" applyFill="1" applyBorder="1" applyAlignment="1">
      <alignment horizontal="center" vertical="top"/>
    </xf>
    <xf numFmtId="43" fontId="5" fillId="0" borderId="6" xfId="4" applyFont="1" applyFill="1" applyBorder="1" applyAlignment="1">
      <alignment horizontal="center" vertical="top"/>
    </xf>
    <xf numFmtId="43" fontId="0" fillId="0" borderId="5" xfId="1" applyFont="1" applyFill="1" applyBorder="1"/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2" fillId="0" borderId="20" xfId="2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 vertical="center"/>
    </xf>
    <xf numFmtId="9" fontId="2" fillId="0" borderId="21" xfId="2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16" fontId="2" fillId="0" borderId="18" xfId="0" quotePrefix="1" applyNumberFormat="1" applyFont="1" applyBorder="1" applyAlignment="1">
      <alignment horizontal="center" vertical="center"/>
    </xf>
    <xf numFmtId="16" fontId="2" fillId="0" borderId="19" xfId="0" quotePrefix="1" applyNumberFormat="1" applyFont="1" applyBorder="1" applyAlignment="1">
      <alignment horizontal="center" vertical="center"/>
    </xf>
    <xf numFmtId="164" fontId="0" fillId="0" borderId="0" xfId="0" applyNumberFormat="1"/>
    <xf numFmtId="43" fontId="2" fillId="0" borderId="0" xfId="1" applyFont="1"/>
    <xf numFmtId="43" fontId="2" fillId="0" borderId="0" xfId="1" applyFont="1" applyFill="1"/>
    <xf numFmtId="0" fontId="11" fillId="0" borderId="0" xfId="0" applyFont="1" applyFill="1"/>
    <xf numFmtId="43" fontId="11" fillId="0" borderId="0" xfId="0" applyNumberFormat="1" applyFont="1" applyFill="1"/>
    <xf numFmtId="43" fontId="0" fillId="0" borderId="0" xfId="0" applyNumberFormat="1"/>
    <xf numFmtId="0" fontId="2" fillId="9" borderId="1" xfId="0" applyFont="1" applyFill="1" applyBorder="1"/>
    <xf numFmtId="0" fontId="2" fillId="9" borderId="2" xfId="0" applyFont="1" applyFill="1" applyBorder="1"/>
    <xf numFmtId="43" fontId="6" fillId="9" borderId="10" xfId="1" applyFont="1" applyFill="1" applyBorder="1" applyAlignment="1">
      <alignment horizontal="center"/>
    </xf>
    <xf numFmtId="43" fontId="6" fillId="9" borderId="2" xfId="1" applyFont="1" applyFill="1" applyBorder="1" applyAlignment="1">
      <alignment horizontal="center"/>
    </xf>
    <xf numFmtId="43" fontId="6" fillId="9" borderId="17" xfId="1" applyFont="1" applyFill="1" applyBorder="1" applyAlignment="1">
      <alignment horizontal="center"/>
    </xf>
    <xf numFmtId="0" fontId="2" fillId="10" borderId="1" xfId="0" applyFont="1" applyFill="1" applyBorder="1"/>
    <xf numFmtId="0" fontId="2" fillId="13" borderId="1" xfId="0" applyFont="1" applyFill="1" applyBorder="1"/>
    <xf numFmtId="0" fontId="2" fillId="13" borderId="2" xfId="0" applyFont="1" applyFill="1" applyBorder="1"/>
    <xf numFmtId="43" fontId="6" fillId="13" borderId="10" xfId="1" applyFont="1" applyFill="1" applyBorder="1" applyAlignment="1">
      <alignment horizontal="center"/>
    </xf>
    <xf numFmtId="43" fontId="6" fillId="13" borderId="2" xfId="1" applyFont="1" applyFill="1" applyBorder="1" applyAlignment="1">
      <alignment horizontal="center"/>
    </xf>
    <xf numFmtId="43" fontId="6" fillId="13" borderId="17" xfId="1" applyFont="1" applyFill="1" applyBorder="1" applyAlignment="1">
      <alignment horizontal="center"/>
    </xf>
    <xf numFmtId="0" fontId="2" fillId="12" borderId="1" xfId="0" applyFont="1" applyFill="1" applyBorder="1"/>
    <xf numFmtId="0" fontId="2" fillId="12" borderId="2" xfId="0" applyFont="1" applyFill="1" applyBorder="1"/>
    <xf numFmtId="43" fontId="6" fillId="12" borderId="10" xfId="1" applyFont="1" applyFill="1" applyBorder="1" applyAlignment="1">
      <alignment horizontal="center"/>
    </xf>
    <xf numFmtId="43" fontId="6" fillId="12" borderId="2" xfId="1" applyFont="1" applyFill="1" applyBorder="1" applyAlignment="1">
      <alignment horizontal="center"/>
    </xf>
    <xf numFmtId="43" fontId="6" fillId="12" borderId="17" xfId="1" applyFont="1" applyFill="1" applyBorder="1" applyAlignment="1">
      <alignment horizontal="center"/>
    </xf>
    <xf numFmtId="0" fontId="2" fillId="15" borderId="1" xfId="0" applyFont="1" applyFill="1" applyBorder="1"/>
    <xf numFmtId="0" fontId="2" fillId="15" borderId="2" xfId="0" applyFont="1" applyFill="1" applyBorder="1"/>
    <xf numFmtId="43" fontId="6" fillId="15" borderId="10" xfId="1" applyFont="1" applyFill="1" applyBorder="1" applyAlignment="1">
      <alignment horizontal="center"/>
    </xf>
    <xf numFmtId="43" fontId="6" fillId="15" borderId="2" xfId="1" applyFont="1" applyFill="1" applyBorder="1" applyAlignment="1">
      <alignment horizontal="center"/>
    </xf>
    <xf numFmtId="43" fontId="6" fillId="15" borderId="17" xfId="1" applyFont="1" applyFill="1" applyBorder="1" applyAlignment="1">
      <alignment horizontal="center"/>
    </xf>
    <xf numFmtId="0" fontId="2" fillId="16" borderId="1" xfId="0" applyFont="1" applyFill="1" applyBorder="1"/>
    <xf numFmtId="43" fontId="6" fillId="16" borderId="10" xfId="1" applyFont="1" applyFill="1" applyBorder="1" applyAlignment="1">
      <alignment horizontal="center"/>
    </xf>
    <xf numFmtId="43" fontId="6" fillId="16" borderId="2" xfId="1" applyFont="1" applyFill="1" applyBorder="1" applyAlignment="1">
      <alignment horizontal="center"/>
    </xf>
    <xf numFmtId="43" fontId="6" fillId="16" borderId="17" xfId="1" applyFont="1" applyFill="1" applyBorder="1" applyAlignment="1">
      <alignment horizontal="center"/>
    </xf>
    <xf numFmtId="0" fontId="2" fillId="10" borderId="2" xfId="0" applyFont="1" applyFill="1" applyBorder="1"/>
    <xf numFmtId="43" fontId="6" fillId="10" borderId="10" xfId="1" applyFont="1" applyFill="1" applyBorder="1" applyAlignment="1">
      <alignment horizontal="center"/>
    </xf>
    <xf numFmtId="43" fontId="6" fillId="10" borderId="2" xfId="1" applyFont="1" applyFill="1" applyBorder="1" applyAlignment="1">
      <alignment horizontal="center"/>
    </xf>
    <xf numFmtId="43" fontId="6" fillId="10" borderId="17" xfId="1" applyFont="1" applyFill="1" applyBorder="1" applyAlignment="1">
      <alignment horizontal="center"/>
    </xf>
    <xf numFmtId="0" fontId="2" fillId="18" borderId="1" xfId="0" applyFont="1" applyFill="1" applyBorder="1"/>
    <xf numFmtId="0" fontId="2" fillId="18" borderId="2" xfId="0" applyFont="1" applyFill="1" applyBorder="1"/>
    <xf numFmtId="43" fontId="6" fillId="18" borderId="10" xfId="1" applyFont="1" applyFill="1" applyBorder="1" applyAlignment="1">
      <alignment horizontal="center"/>
    </xf>
    <xf numFmtId="43" fontId="6" fillId="18" borderId="2" xfId="1" applyFont="1" applyFill="1" applyBorder="1" applyAlignment="1">
      <alignment horizontal="center"/>
    </xf>
    <xf numFmtId="43" fontId="6" fillId="18" borderId="17" xfId="1" applyFont="1" applyFill="1" applyBorder="1" applyAlignment="1">
      <alignment horizontal="center"/>
    </xf>
    <xf numFmtId="0" fontId="2" fillId="20" borderId="1" xfId="0" applyFont="1" applyFill="1" applyBorder="1"/>
    <xf numFmtId="0" fontId="2" fillId="20" borderId="2" xfId="0" applyFont="1" applyFill="1" applyBorder="1"/>
    <xf numFmtId="43" fontId="6" fillId="20" borderId="10" xfId="1" applyFont="1" applyFill="1" applyBorder="1" applyAlignment="1">
      <alignment horizontal="center"/>
    </xf>
    <xf numFmtId="43" fontId="6" fillId="20" borderId="2" xfId="1" applyFont="1" applyFill="1" applyBorder="1" applyAlignment="1">
      <alignment horizontal="center"/>
    </xf>
    <xf numFmtId="43" fontId="6" fillId="20" borderId="17" xfId="1" applyFont="1" applyFill="1" applyBorder="1" applyAlignment="1">
      <alignment horizontal="center"/>
    </xf>
    <xf numFmtId="0" fontId="5" fillId="0" borderId="5" xfId="3" applyFont="1" applyFill="1" applyBorder="1" applyAlignment="1">
      <alignment horizontal="right" vertical="top"/>
    </xf>
    <xf numFmtId="0" fontId="1" fillId="0" borderId="26" xfId="3" applyFont="1" applyFill="1" applyBorder="1" applyAlignment="1">
      <alignment vertical="top"/>
    </xf>
    <xf numFmtId="0" fontId="1" fillId="0" borderId="27" xfId="3" applyFont="1" applyFill="1" applyBorder="1" applyAlignment="1">
      <alignment vertical="top"/>
    </xf>
    <xf numFmtId="0" fontId="1" fillId="0" borderId="26" xfId="0" applyFont="1" applyBorder="1"/>
    <xf numFmtId="0" fontId="5" fillId="0" borderId="15" xfId="6" applyNumberFormat="1" applyFont="1" applyFill="1" applyBorder="1" applyAlignment="1">
      <alignment horizontal="left" vertical="top" indent="5"/>
    </xf>
    <xf numFmtId="0" fontId="0" fillId="0" borderId="0" xfId="0" applyBorder="1"/>
    <xf numFmtId="43" fontId="2" fillId="0" borderId="0" xfId="1" applyFont="1" applyBorder="1"/>
    <xf numFmtId="0" fontId="5" fillId="0" borderId="29" xfId="3" applyFont="1" applyFill="1" applyBorder="1" applyAlignment="1">
      <alignment horizontal="left" vertical="top" indent="5"/>
    </xf>
    <xf numFmtId="0" fontId="5" fillId="0" borderId="30" xfId="3" applyFont="1" applyFill="1" applyBorder="1" applyAlignment="1">
      <alignment horizontal="left" vertical="top" indent="5"/>
    </xf>
    <xf numFmtId="0" fontId="5" fillId="0" borderId="29" xfId="6" applyFont="1" applyFill="1" applyBorder="1" applyAlignment="1">
      <alignment horizontal="left" vertical="top" indent="5"/>
    </xf>
    <xf numFmtId="0" fontId="6" fillId="9" borderId="3" xfId="6" applyFont="1" applyFill="1" applyBorder="1" applyAlignment="1">
      <alignment horizontal="left" vertical="top" indent="10"/>
    </xf>
    <xf numFmtId="0" fontId="6" fillId="13" borderId="3" xfId="6" applyFont="1" applyFill="1" applyBorder="1" applyAlignment="1">
      <alignment horizontal="left" vertical="top" indent="10"/>
    </xf>
    <xf numFmtId="0" fontId="6" fillId="12" borderId="3" xfId="6" applyFont="1" applyFill="1" applyBorder="1" applyAlignment="1">
      <alignment horizontal="left" vertical="top" indent="10"/>
    </xf>
    <xf numFmtId="0" fontId="5" fillId="0" borderId="30" xfId="6" applyFont="1" applyFill="1" applyBorder="1" applyAlignment="1">
      <alignment horizontal="left" vertical="top" indent="5"/>
    </xf>
    <xf numFmtId="0" fontId="6" fillId="15" borderId="3" xfId="6" applyFont="1" applyFill="1" applyBorder="1" applyAlignment="1">
      <alignment horizontal="left" vertical="top" indent="10"/>
    </xf>
    <xf numFmtId="0" fontId="6" fillId="10" borderId="3" xfId="6" applyFont="1" applyFill="1" applyBorder="1" applyAlignment="1">
      <alignment horizontal="left" vertical="top" indent="10"/>
    </xf>
    <xf numFmtId="0" fontId="6" fillId="18" borderId="3" xfId="6" applyFont="1" applyFill="1" applyBorder="1" applyAlignment="1">
      <alignment horizontal="left" vertical="top" indent="10"/>
    </xf>
    <xf numFmtId="0" fontId="6" fillId="20" borderId="3" xfId="6" applyFont="1" applyFill="1" applyBorder="1" applyAlignment="1">
      <alignment horizontal="left" vertical="top" indent="10"/>
    </xf>
    <xf numFmtId="43" fontId="6" fillId="0" borderId="12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1" fontId="5" fillId="0" borderId="29" xfId="4" applyNumberFormat="1" applyFont="1" applyFill="1" applyBorder="1" applyAlignment="1">
      <alignment horizontal="center" vertical="top"/>
    </xf>
    <xf numFmtId="43" fontId="5" fillId="0" borderId="29" xfId="4" applyNumberFormat="1" applyFont="1" applyFill="1" applyBorder="1" applyAlignment="1">
      <alignment horizontal="center"/>
    </xf>
    <xf numFmtId="1" fontId="6" fillId="21" borderId="2" xfId="4" applyNumberFormat="1" applyFont="1" applyFill="1" applyBorder="1" applyAlignment="1">
      <alignment horizontal="center" vertical="center" wrapText="1"/>
    </xf>
    <xf numFmtId="1" fontId="6" fillId="21" borderId="3" xfId="4" applyNumberFormat="1" applyFont="1" applyFill="1" applyBorder="1" applyAlignment="1">
      <alignment horizontal="center" vertical="center" wrapText="1"/>
    </xf>
    <xf numFmtId="0" fontId="6" fillId="21" borderId="2" xfId="6" applyFont="1" applyFill="1" applyBorder="1" applyAlignment="1">
      <alignment horizontal="left" vertical="top" indent="10"/>
    </xf>
    <xf numFmtId="0" fontId="6" fillId="21" borderId="3" xfId="6" applyFont="1" applyFill="1" applyBorder="1" applyAlignment="1">
      <alignment horizontal="left" vertical="top" indent="10"/>
    </xf>
    <xf numFmtId="0" fontId="2" fillId="21" borderId="2" xfId="0" applyFont="1" applyFill="1" applyBorder="1"/>
    <xf numFmtId="43" fontId="6" fillId="21" borderId="2" xfId="1" applyFont="1" applyFill="1" applyBorder="1" applyAlignment="1">
      <alignment horizontal="center"/>
    </xf>
    <xf numFmtId="43" fontId="6" fillId="21" borderId="17" xfId="1" applyFont="1" applyFill="1" applyBorder="1" applyAlignment="1">
      <alignment horizontal="center"/>
    </xf>
    <xf numFmtId="43" fontId="6" fillId="21" borderId="10" xfId="1" applyFont="1" applyFill="1" applyBorder="1" applyAlignment="1">
      <alignment horizontal="center"/>
    </xf>
    <xf numFmtId="0" fontId="2" fillId="21" borderId="1" xfId="0" applyFont="1" applyFill="1" applyBorder="1"/>
    <xf numFmtId="0" fontId="9" fillId="21" borderId="10" xfId="3" applyFont="1" applyFill="1" applyBorder="1" applyAlignment="1">
      <alignment horizontal="center" vertical="center"/>
    </xf>
    <xf numFmtId="0" fontId="6" fillId="21" borderId="10" xfId="3" applyFont="1" applyFill="1" applyBorder="1" applyAlignment="1">
      <alignment horizontal="center" vertical="center"/>
    </xf>
    <xf numFmtId="1" fontId="6" fillId="21" borderId="10" xfId="4" applyNumberFormat="1" applyFont="1" applyFill="1" applyBorder="1" applyAlignment="1">
      <alignment horizontal="center" vertical="center" wrapText="1"/>
    </xf>
    <xf numFmtId="1" fontId="6" fillId="21" borderId="17" xfId="4" applyNumberFormat="1" applyFont="1" applyFill="1" applyBorder="1" applyAlignment="1">
      <alignment horizontal="center" vertical="center" wrapText="1"/>
    </xf>
    <xf numFmtId="0" fontId="7" fillId="21" borderId="5" xfId="3" applyFont="1" applyFill="1" applyBorder="1" applyAlignment="1">
      <alignment horizontal="left" vertical="top"/>
    </xf>
    <xf numFmtId="43" fontId="6" fillId="21" borderId="5" xfId="4" applyFont="1" applyFill="1" applyBorder="1" applyAlignment="1">
      <alignment horizontal="center" vertical="top"/>
    </xf>
    <xf numFmtId="43" fontId="6" fillId="21" borderId="0" xfId="4" applyFont="1" applyFill="1" applyBorder="1" applyAlignment="1">
      <alignment horizontal="center" vertical="top"/>
    </xf>
    <xf numFmtId="43" fontId="6" fillId="21" borderId="6" xfId="4" applyFont="1" applyFill="1" applyBorder="1" applyAlignment="1">
      <alignment horizontal="center" vertical="top"/>
    </xf>
    <xf numFmtId="0" fontId="6" fillId="21" borderId="7" xfId="3" applyFont="1" applyFill="1" applyBorder="1" applyAlignment="1">
      <alignment horizontal="left" vertical="top"/>
    </xf>
    <xf numFmtId="43" fontId="6" fillId="21" borderId="7" xfId="4" applyFont="1" applyFill="1" applyBorder="1" applyAlignment="1">
      <alignment horizontal="center" vertical="top"/>
    </xf>
    <xf numFmtId="43" fontId="6" fillId="21" borderId="8" xfId="4" applyFont="1" applyFill="1" applyBorder="1" applyAlignment="1">
      <alignment horizontal="center" vertical="top"/>
    </xf>
    <xf numFmtId="43" fontId="6" fillId="21" borderId="9" xfId="4" applyFont="1" applyFill="1" applyBorder="1" applyAlignment="1">
      <alignment horizontal="center" vertical="top"/>
    </xf>
    <xf numFmtId="43" fontId="6" fillId="24" borderId="5" xfId="4" applyFont="1" applyFill="1" applyBorder="1" applyAlignment="1">
      <alignment horizontal="center" vertical="top"/>
    </xf>
    <xf numFmtId="43" fontId="6" fillId="24" borderId="0" xfId="4" applyFont="1" applyFill="1" applyBorder="1" applyAlignment="1">
      <alignment horizontal="center" vertical="top"/>
    </xf>
    <xf numFmtId="43" fontId="6" fillId="24" borderId="6" xfId="4" applyFont="1" applyFill="1" applyBorder="1" applyAlignment="1">
      <alignment horizontal="center" vertical="top"/>
    </xf>
    <xf numFmtId="43" fontId="6" fillId="24" borderId="7" xfId="4" applyFont="1" applyFill="1" applyBorder="1" applyAlignment="1">
      <alignment horizontal="center" vertical="top"/>
    </xf>
    <xf numFmtId="43" fontId="6" fillId="24" borderId="8" xfId="4" applyFont="1" applyFill="1" applyBorder="1" applyAlignment="1">
      <alignment horizontal="center" vertical="top"/>
    </xf>
    <xf numFmtId="43" fontId="6" fillId="24" borderId="9" xfId="4" applyFont="1" applyFill="1" applyBorder="1" applyAlignment="1">
      <alignment horizontal="center" vertical="top"/>
    </xf>
    <xf numFmtId="0" fontId="9" fillId="25" borderId="10" xfId="3" applyFont="1" applyFill="1" applyBorder="1" applyAlignment="1">
      <alignment horizontal="center" vertical="center"/>
    </xf>
    <xf numFmtId="0" fontId="6" fillId="25" borderId="10" xfId="3" applyFont="1" applyFill="1" applyBorder="1" applyAlignment="1">
      <alignment horizontal="center" vertical="center"/>
    </xf>
    <xf numFmtId="1" fontId="6" fillId="25" borderId="10" xfId="4" applyNumberFormat="1" applyFont="1" applyFill="1" applyBorder="1" applyAlignment="1">
      <alignment horizontal="center" vertical="center" wrapText="1"/>
    </xf>
    <xf numFmtId="1" fontId="6" fillId="25" borderId="2" xfId="4" applyNumberFormat="1" applyFont="1" applyFill="1" applyBorder="1" applyAlignment="1">
      <alignment horizontal="center" vertical="center" wrapText="1"/>
    </xf>
    <xf numFmtId="1" fontId="6" fillId="25" borderId="17" xfId="4" applyNumberFormat="1" applyFont="1" applyFill="1" applyBorder="1" applyAlignment="1">
      <alignment horizontal="center" vertical="center" wrapText="1"/>
    </xf>
    <xf numFmtId="1" fontId="6" fillId="25" borderId="3" xfId="4" applyNumberFormat="1" applyFont="1" applyFill="1" applyBorder="1" applyAlignment="1">
      <alignment horizontal="center" vertical="center" wrapText="1"/>
    </xf>
    <xf numFmtId="0" fontId="6" fillId="25" borderId="2" xfId="6" applyFont="1" applyFill="1" applyBorder="1" applyAlignment="1">
      <alignment horizontal="left" vertical="top" indent="10"/>
    </xf>
    <xf numFmtId="43" fontId="6" fillId="25" borderId="10" xfId="1" applyFont="1" applyFill="1" applyBorder="1" applyAlignment="1">
      <alignment horizontal="center"/>
    </xf>
    <xf numFmtId="43" fontId="6" fillId="25" borderId="2" xfId="1" applyFont="1" applyFill="1" applyBorder="1" applyAlignment="1">
      <alignment horizontal="center"/>
    </xf>
    <xf numFmtId="43" fontId="6" fillId="25" borderId="17" xfId="1" applyFont="1" applyFill="1" applyBorder="1" applyAlignment="1">
      <alignment horizontal="center"/>
    </xf>
    <xf numFmtId="0" fontId="2" fillId="25" borderId="1" xfId="0" applyFont="1" applyFill="1" applyBorder="1"/>
    <xf numFmtId="0" fontId="2" fillId="26" borderId="1" xfId="0" applyFont="1" applyFill="1" applyBorder="1"/>
    <xf numFmtId="43" fontId="6" fillId="26" borderId="10" xfId="1" applyFont="1" applyFill="1" applyBorder="1" applyAlignment="1">
      <alignment horizontal="center"/>
    </xf>
    <xf numFmtId="43" fontId="6" fillId="26" borderId="2" xfId="1" applyFont="1" applyFill="1" applyBorder="1" applyAlignment="1">
      <alignment horizontal="center"/>
    </xf>
    <xf numFmtId="43" fontId="6" fillId="26" borderId="17" xfId="1" applyFont="1" applyFill="1" applyBorder="1" applyAlignment="1">
      <alignment horizontal="center"/>
    </xf>
    <xf numFmtId="0" fontId="0" fillId="0" borderId="0" xfId="0" applyFill="1"/>
    <xf numFmtId="0" fontId="2" fillId="25" borderId="2" xfId="0" applyFont="1" applyFill="1" applyBorder="1"/>
    <xf numFmtId="0" fontId="6" fillId="25" borderId="3" xfId="6" applyFont="1" applyFill="1" applyBorder="1" applyAlignment="1">
      <alignment horizontal="left" vertical="top" indent="10"/>
    </xf>
    <xf numFmtId="0" fontId="2" fillId="26" borderId="2" xfId="0" applyFont="1" applyFill="1" applyBorder="1"/>
    <xf numFmtId="0" fontId="6" fillId="26" borderId="3" xfId="6" applyFont="1" applyFill="1" applyBorder="1" applyAlignment="1">
      <alignment horizontal="left" vertical="top" indent="10"/>
    </xf>
    <xf numFmtId="1" fontId="6" fillId="25" borderId="1" xfId="4" applyNumberFormat="1" applyFont="1" applyFill="1" applyBorder="1" applyAlignment="1">
      <alignment horizontal="center" vertical="center" wrapText="1"/>
    </xf>
    <xf numFmtId="0" fontId="2" fillId="23" borderId="1" xfId="0" applyFont="1" applyFill="1" applyBorder="1"/>
    <xf numFmtId="0" fontId="6" fillId="28" borderId="10" xfId="3" applyFont="1" applyFill="1" applyBorder="1" applyAlignment="1">
      <alignment horizontal="center" vertical="center"/>
    </xf>
    <xf numFmtId="1" fontId="6" fillId="28" borderId="10" xfId="4" applyNumberFormat="1" applyFont="1" applyFill="1" applyBorder="1" applyAlignment="1">
      <alignment horizontal="center" vertical="center" wrapText="1"/>
    </xf>
    <xf numFmtId="1" fontId="6" fillId="28" borderId="2" xfId="4" applyNumberFormat="1" applyFont="1" applyFill="1" applyBorder="1" applyAlignment="1">
      <alignment horizontal="center" vertical="center" wrapText="1"/>
    </xf>
    <xf numFmtId="1" fontId="6" fillId="28" borderId="17" xfId="4" applyNumberFormat="1" applyFont="1" applyFill="1" applyBorder="1" applyAlignment="1">
      <alignment horizontal="center" vertical="center" wrapText="1"/>
    </xf>
    <xf numFmtId="1" fontId="6" fillId="28" borderId="3" xfId="4" applyNumberFormat="1" applyFont="1" applyFill="1" applyBorder="1" applyAlignment="1">
      <alignment horizontal="center" vertical="center" wrapText="1"/>
    </xf>
    <xf numFmtId="0" fontId="7" fillId="28" borderId="5" xfId="3" applyFont="1" applyFill="1" applyBorder="1" applyAlignment="1">
      <alignment horizontal="left" vertical="top"/>
    </xf>
    <xf numFmtId="43" fontId="6" fillId="28" borderId="5" xfId="4" applyFont="1" applyFill="1" applyBorder="1" applyAlignment="1">
      <alignment horizontal="center" vertical="top"/>
    </xf>
    <xf numFmtId="43" fontId="6" fillId="28" borderId="0" xfId="4" applyFont="1" applyFill="1" applyBorder="1" applyAlignment="1">
      <alignment horizontal="center" vertical="top"/>
    </xf>
    <xf numFmtId="43" fontId="6" fillId="28" borderId="6" xfId="4" applyFont="1" applyFill="1" applyBorder="1" applyAlignment="1">
      <alignment horizontal="center" vertical="top"/>
    </xf>
    <xf numFmtId="0" fontId="2" fillId="28" borderId="1" xfId="0" applyFont="1" applyFill="1" applyBorder="1"/>
    <xf numFmtId="43" fontId="6" fillId="28" borderId="10" xfId="1" applyFont="1" applyFill="1" applyBorder="1" applyAlignment="1">
      <alignment horizontal="center"/>
    </xf>
    <xf numFmtId="43" fontId="6" fillId="28" borderId="2" xfId="1" applyFont="1" applyFill="1" applyBorder="1" applyAlignment="1">
      <alignment horizontal="center"/>
    </xf>
    <xf numFmtId="43" fontId="6" fillId="28" borderId="17" xfId="1" applyFont="1" applyFill="1" applyBorder="1" applyAlignment="1">
      <alignment horizontal="center"/>
    </xf>
    <xf numFmtId="0" fontId="0" fillId="0" borderId="0" xfId="0" applyFill="1" applyBorder="1"/>
    <xf numFmtId="0" fontId="6" fillId="28" borderId="3" xfId="6" applyFont="1" applyFill="1" applyBorder="1" applyAlignment="1">
      <alignment horizontal="left" vertical="top" indent="10"/>
    </xf>
    <xf numFmtId="1" fontId="5" fillId="0" borderId="28" xfId="4" applyNumberFormat="1" applyFont="1" applyFill="1" applyBorder="1" applyAlignment="1">
      <alignment horizontal="center" vertical="top"/>
    </xf>
    <xf numFmtId="43" fontId="6" fillId="28" borderId="29" xfId="4" applyFont="1" applyFill="1" applyBorder="1" applyAlignment="1">
      <alignment horizontal="center" vertical="top"/>
    </xf>
    <xf numFmtId="43" fontId="5" fillId="0" borderId="29" xfId="4" applyFont="1" applyFill="1" applyBorder="1" applyAlignment="1">
      <alignment horizontal="center" vertical="top"/>
    </xf>
    <xf numFmtId="0" fontId="9" fillId="28" borderId="1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left" vertical="top"/>
    </xf>
    <xf numFmtId="0" fontId="5" fillId="0" borderId="26" xfId="3" applyFont="1" applyFill="1" applyBorder="1" applyAlignment="1">
      <alignment horizontal="left" vertical="top" indent="5"/>
    </xf>
    <xf numFmtId="0" fontId="7" fillId="28" borderId="26" xfId="3" applyFont="1" applyFill="1" applyBorder="1" applyAlignment="1">
      <alignment horizontal="left" vertical="top"/>
    </xf>
    <xf numFmtId="0" fontId="6" fillId="28" borderId="27" xfId="3" applyFont="1" applyFill="1" applyBorder="1" applyAlignment="1">
      <alignment horizontal="left" vertical="top"/>
    </xf>
    <xf numFmtId="0" fontId="6" fillId="28" borderId="14" xfId="3" applyFont="1" applyFill="1" applyBorder="1" applyAlignment="1">
      <alignment horizontal="left" vertical="top"/>
    </xf>
    <xf numFmtId="43" fontId="6" fillId="28" borderId="14" xfId="4" applyFont="1" applyFill="1" applyBorder="1" applyAlignment="1">
      <alignment horizontal="center" vertical="top"/>
    </xf>
    <xf numFmtId="43" fontId="6" fillId="28" borderId="15" xfId="4" applyFont="1" applyFill="1" applyBorder="1" applyAlignment="1">
      <alignment horizontal="center" vertical="top"/>
    </xf>
    <xf numFmtId="43" fontId="6" fillId="28" borderId="16" xfId="4" applyFont="1" applyFill="1" applyBorder="1" applyAlignment="1">
      <alignment horizontal="center" vertical="top"/>
    </xf>
    <xf numFmtId="43" fontId="6" fillId="28" borderId="30" xfId="4" applyFont="1" applyFill="1" applyBorder="1" applyAlignment="1">
      <alignment horizontal="center" vertical="top"/>
    </xf>
    <xf numFmtId="0" fontId="2" fillId="24" borderId="1" xfId="0" applyFont="1" applyFill="1" applyBorder="1"/>
    <xf numFmtId="43" fontId="6" fillId="24" borderId="10" xfId="1" applyFont="1" applyFill="1" applyBorder="1" applyAlignment="1">
      <alignment horizontal="center"/>
    </xf>
    <xf numFmtId="43" fontId="6" fillId="24" borderId="2" xfId="1" applyFont="1" applyFill="1" applyBorder="1" applyAlignment="1">
      <alignment horizontal="center"/>
    </xf>
    <xf numFmtId="43" fontId="6" fillId="24" borderId="17" xfId="1" applyFont="1" applyFill="1" applyBorder="1" applyAlignment="1">
      <alignment horizontal="center"/>
    </xf>
    <xf numFmtId="0" fontId="2" fillId="24" borderId="2" xfId="0" applyFont="1" applyFill="1" applyBorder="1"/>
    <xf numFmtId="0" fontId="6" fillId="24" borderId="3" xfId="6" applyFont="1" applyFill="1" applyBorder="1" applyAlignment="1">
      <alignment horizontal="left" vertical="top" indent="10"/>
    </xf>
    <xf numFmtId="0" fontId="2" fillId="23" borderId="2" xfId="0" applyFont="1" applyFill="1" applyBorder="1"/>
    <xf numFmtId="0" fontId="6" fillId="23" borderId="3" xfId="6" applyFont="1" applyFill="1" applyBorder="1" applyAlignment="1">
      <alignment horizontal="left" vertical="top" indent="10"/>
    </xf>
    <xf numFmtId="43" fontId="6" fillId="23" borderId="2" xfId="1" applyFont="1" applyFill="1" applyBorder="1" applyAlignment="1">
      <alignment horizontal="center"/>
    </xf>
    <xf numFmtId="43" fontId="6" fillId="23" borderId="17" xfId="1" applyFont="1" applyFill="1" applyBorder="1" applyAlignment="1">
      <alignment horizontal="center"/>
    </xf>
    <xf numFmtId="43" fontId="6" fillId="23" borderId="10" xfId="1" applyFont="1" applyFill="1" applyBorder="1" applyAlignment="1">
      <alignment horizontal="center"/>
    </xf>
    <xf numFmtId="43" fontId="0" fillId="0" borderId="14" xfId="1" applyFont="1" applyBorder="1"/>
    <xf numFmtId="10" fontId="5" fillId="0" borderId="5" xfId="2" applyNumberFormat="1" applyFont="1" applyFill="1" applyBorder="1" applyAlignment="1">
      <alignment horizontal="center"/>
    </xf>
    <xf numFmtId="10" fontId="5" fillId="0" borderId="0" xfId="2" applyNumberFormat="1" applyFont="1" applyFill="1" applyBorder="1" applyAlignment="1">
      <alignment horizontal="center"/>
    </xf>
    <xf numFmtId="1" fontId="6" fillId="4" borderId="32" xfId="4" applyNumberFormat="1" applyFont="1" applyFill="1" applyBorder="1" applyAlignment="1">
      <alignment horizontal="center" vertical="center" wrapText="1"/>
    </xf>
    <xf numFmtId="43" fontId="5" fillId="0" borderId="33" xfId="1" applyFont="1" applyFill="1" applyBorder="1" applyAlignment="1">
      <alignment horizontal="center" vertical="top"/>
    </xf>
    <xf numFmtId="43" fontId="5" fillId="0" borderId="34" xfId="1" applyFont="1" applyFill="1" applyBorder="1" applyAlignment="1">
      <alignment horizontal="center" vertical="top"/>
    </xf>
    <xf numFmtId="43" fontId="5" fillId="0" borderId="34" xfId="1" applyFont="1" applyFill="1" applyBorder="1" applyAlignment="1">
      <alignment horizontal="center"/>
    </xf>
    <xf numFmtId="43" fontId="6" fillId="6" borderId="32" xfId="1" applyFont="1" applyFill="1" applyBorder="1" applyAlignment="1">
      <alignment horizontal="center"/>
    </xf>
    <xf numFmtId="43" fontId="6" fillId="0" borderId="34" xfId="1" applyFont="1" applyFill="1" applyBorder="1" applyAlignment="1">
      <alignment horizontal="center"/>
    </xf>
    <xf numFmtId="43" fontId="0" fillId="0" borderId="34" xfId="1" applyFont="1" applyBorder="1"/>
    <xf numFmtId="0" fontId="0" fillId="0" borderId="0" xfId="0" applyBorder="1"/>
    <xf numFmtId="0" fontId="0" fillId="0" borderId="29" xfId="0" applyBorder="1"/>
    <xf numFmtId="43" fontId="0" fillId="0" borderId="29" xfId="1" applyFont="1" applyBorder="1"/>
    <xf numFmtId="43" fontId="0" fillId="0" borderId="0" xfId="1" applyFont="1" applyBorder="1"/>
    <xf numFmtId="43" fontId="0" fillId="0" borderId="0" xfId="1" applyFont="1" applyFill="1" applyBorder="1"/>
    <xf numFmtId="43" fontId="0" fillId="0" borderId="0" xfId="1" applyFont="1"/>
    <xf numFmtId="10" fontId="6" fillId="5" borderId="1" xfId="2" applyNumberFormat="1" applyFont="1" applyFill="1" applyBorder="1" applyAlignment="1">
      <alignment horizontal="center" vertical="center" wrapText="1"/>
    </xf>
    <xf numFmtId="10" fontId="5" fillId="0" borderId="11" xfId="2" applyNumberFormat="1" applyFont="1" applyFill="1" applyBorder="1" applyAlignment="1">
      <alignment horizontal="center" vertical="top"/>
    </xf>
    <xf numFmtId="10" fontId="5" fillId="0" borderId="5" xfId="2" applyNumberFormat="1" applyFont="1" applyFill="1" applyBorder="1" applyAlignment="1">
      <alignment horizontal="center" vertical="top"/>
    </xf>
    <xf numFmtId="10" fontId="6" fillId="6" borderId="10" xfId="2" applyNumberFormat="1" applyFont="1" applyFill="1" applyBorder="1" applyAlignment="1">
      <alignment horizontal="center"/>
    </xf>
    <xf numFmtId="10" fontId="6" fillId="0" borderId="5" xfId="2" applyNumberFormat="1" applyFont="1" applyFill="1" applyBorder="1" applyAlignment="1">
      <alignment horizontal="center"/>
    </xf>
    <xf numFmtId="10" fontId="0" fillId="0" borderId="5" xfId="2" applyNumberFormat="1" applyFont="1" applyBorder="1"/>
    <xf numFmtId="10" fontId="0" fillId="0" borderId="0" xfId="2" applyNumberFormat="1" applyFont="1"/>
    <xf numFmtId="10" fontId="11" fillId="0" borderId="0" xfId="2" applyNumberFormat="1" applyFont="1" applyFill="1"/>
    <xf numFmtId="10" fontId="5" fillId="0" borderId="5" xfId="1" applyNumberFormat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 vertical="center" wrapText="1"/>
    </xf>
    <xf numFmtId="43" fontId="11" fillId="0" borderId="0" xfId="1" applyFont="1" applyFill="1"/>
    <xf numFmtId="43" fontId="5" fillId="0" borderId="28" xfId="1" applyFont="1" applyFill="1" applyBorder="1" applyAlignment="1">
      <alignment horizontal="center" vertical="top"/>
    </xf>
    <xf numFmtId="43" fontId="5" fillId="0" borderId="29" xfId="1" applyFont="1" applyFill="1" applyBorder="1" applyAlignment="1">
      <alignment horizontal="center" vertical="top"/>
    </xf>
    <xf numFmtId="43" fontId="5" fillId="0" borderId="29" xfId="1" applyFont="1" applyFill="1" applyBorder="1" applyAlignment="1">
      <alignment horizontal="center"/>
    </xf>
    <xf numFmtId="43" fontId="5" fillId="0" borderId="35" xfId="1" applyFont="1" applyFill="1" applyBorder="1" applyAlignment="1">
      <alignment horizontal="center" vertical="top"/>
    </xf>
    <xf numFmtId="43" fontId="5" fillId="0" borderId="36" xfId="1" applyFont="1" applyFill="1" applyBorder="1" applyAlignment="1">
      <alignment horizontal="center" vertical="top"/>
    </xf>
    <xf numFmtId="43" fontId="5" fillId="0" borderId="36" xfId="1" applyFont="1" applyFill="1" applyBorder="1" applyAlignment="1">
      <alignment horizontal="center"/>
    </xf>
    <xf numFmtId="43" fontId="6" fillId="6" borderId="37" xfId="1" applyFont="1" applyFill="1" applyBorder="1" applyAlignment="1">
      <alignment horizontal="center"/>
    </xf>
    <xf numFmtId="43" fontId="6" fillId="0" borderId="36" xfId="1" applyFont="1" applyFill="1" applyBorder="1" applyAlignment="1">
      <alignment horizontal="center"/>
    </xf>
    <xf numFmtId="43" fontId="0" fillId="0" borderId="36" xfId="1" applyFont="1" applyBorder="1"/>
    <xf numFmtId="43" fontId="6" fillId="9" borderId="37" xfId="1" applyFont="1" applyFill="1" applyBorder="1" applyAlignment="1">
      <alignment horizontal="center"/>
    </xf>
    <xf numFmtId="43" fontId="6" fillId="13" borderId="37" xfId="1" applyFont="1" applyFill="1" applyBorder="1" applyAlignment="1">
      <alignment horizontal="center"/>
    </xf>
    <xf numFmtId="43" fontId="6" fillId="12" borderId="37" xfId="1" applyFont="1" applyFill="1" applyBorder="1" applyAlignment="1">
      <alignment horizontal="center"/>
    </xf>
    <xf numFmtId="43" fontId="6" fillId="15" borderId="37" xfId="1" applyFont="1" applyFill="1" applyBorder="1" applyAlignment="1">
      <alignment horizontal="center"/>
    </xf>
    <xf numFmtId="43" fontId="6" fillId="16" borderId="37" xfId="1" applyFont="1" applyFill="1" applyBorder="1" applyAlignment="1">
      <alignment horizontal="center"/>
    </xf>
    <xf numFmtId="43" fontId="6" fillId="10" borderId="37" xfId="1" applyFont="1" applyFill="1" applyBorder="1" applyAlignment="1">
      <alignment horizontal="center"/>
    </xf>
    <xf numFmtId="43" fontId="6" fillId="18" borderId="37" xfId="1" applyFont="1" applyFill="1" applyBorder="1" applyAlignment="1">
      <alignment horizontal="center"/>
    </xf>
    <xf numFmtId="43" fontId="6" fillId="0" borderId="35" xfId="1" applyFont="1" applyFill="1" applyBorder="1" applyAlignment="1">
      <alignment horizontal="center"/>
    </xf>
    <xf numFmtId="43" fontId="6" fillId="20" borderId="37" xfId="1" applyFont="1" applyFill="1" applyBorder="1" applyAlignment="1">
      <alignment horizontal="center"/>
    </xf>
    <xf numFmtId="0" fontId="0" fillId="0" borderId="27" xfId="0" applyBorder="1"/>
    <xf numFmtId="43" fontId="0" fillId="0" borderId="35" xfId="1" applyFont="1" applyBorder="1"/>
    <xf numFmtId="0" fontId="6" fillId="6" borderId="17" xfId="6" applyFont="1" applyFill="1" applyBorder="1" applyAlignment="1">
      <alignment horizontal="left" vertical="top" indent="10"/>
    </xf>
    <xf numFmtId="0" fontId="5" fillId="0" borderId="26" xfId="6" applyNumberFormat="1" applyFont="1" applyFill="1" applyBorder="1" applyAlignment="1">
      <alignment horizontal="left" vertical="top" indent="5"/>
    </xf>
    <xf numFmtId="0" fontId="0" fillId="0" borderId="26" xfId="0" applyBorder="1"/>
    <xf numFmtId="0" fontId="0" fillId="0" borderId="6" xfId="0" applyBorder="1"/>
    <xf numFmtId="0" fontId="0" fillId="0" borderId="16" xfId="0" applyBorder="1"/>
    <xf numFmtId="0" fontId="5" fillId="0" borderId="27" xfId="6" applyNumberFormat="1" applyFont="1" applyFill="1" applyBorder="1" applyAlignment="1">
      <alignment horizontal="left" vertical="top" indent="5"/>
    </xf>
    <xf numFmtId="1" fontId="6" fillId="16" borderId="1" xfId="4" applyNumberFormat="1" applyFont="1" applyFill="1" applyBorder="1" applyAlignment="1">
      <alignment horizontal="center" vertical="center" wrapText="1"/>
    </xf>
    <xf numFmtId="1" fontId="6" fillId="16" borderId="2" xfId="4" applyNumberFormat="1" applyFont="1" applyFill="1" applyBorder="1" applyAlignment="1">
      <alignment horizontal="center" vertical="center" wrapText="1"/>
    </xf>
    <xf numFmtId="0" fontId="6" fillId="16" borderId="2" xfId="6" applyFont="1" applyFill="1" applyBorder="1" applyAlignment="1">
      <alignment horizontal="left" vertical="top" indent="10"/>
    </xf>
    <xf numFmtId="1" fontId="6" fillId="16" borderId="32" xfId="4" applyNumberFormat="1" applyFont="1" applyFill="1" applyBorder="1" applyAlignment="1">
      <alignment horizontal="center" vertical="center" wrapText="1"/>
    </xf>
    <xf numFmtId="43" fontId="6" fillId="16" borderId="3" xfId="1" applyFont="1" applyFill="1" applyBorder="1" applyAlignment="1">
      <alignment horizontal="center" vertical="center" wrapText="1"/>
    </xf>
    <xf numFmtId="43" fontId="6" fillId="21" borderId="37" xfId="1" applyFont="1" applyFill="1" applyBorder="1" applyAlignment="1">
      <alignment horizontal="center"/>
    </xf>
    <xf numFmtId="0" fontId="0" fillId="0" borderId="0" xfId="0" quotePrefix="1"/>
    <xf numFmtId="43" fontId="5" fillId="29" borderId="0" xfId="1" applyFont="1" applyFill="1" applyBorder="1" applyAlignment="1">
      <alignment horizontal="center" vertical="top"/>
    </xf>
    <xf numFmtId="43" fontId="5" fillId="29" borderId="0" xfId="1" applyFont="1" applyFill="1" applyBorder="1" applyAlignment="1">
      <alignment horizontal="center"/>
    </xf>
    <xf numFmtId="43" fontId="6" fillId="21" borderId="29" xfId="4" applyFont="1" applyFill="1" applyBorder="1" applyAlignment="1">
      <alignment horizontal="center" vertical="top"/>
    </xf>
    <xf numFmtId="43" fontId="6" fillId="21" borderId="31" xfId="4" applyFont="1" applyFill="1" applyBorder="1" applyAlignment="1">
      <alignment horizontal="center" vertical="top"/>
    </xf>
    <xf numFmtId="0" fontId="5" fillId="0" borderId="26" xfId="3" applyFont="1" applyFill="1" applyBorder="1" applyAlignment="1">
      <alignment horizontal="right" vertical="top"/>
    </xf>
    <xf numFmtId="1" fontId="6" fillId="25" borderId="32" xfId="4" applyNumberFormat="1" applyFont="1" applyFill="1" applyBorder="1" applyAlignment="1">
      <alignment horizontal="center" vertical="center" wrapText="1"/>
    </xf>
    <xf numFmtId="43" fontId="6" fillId="25" borderId="37" xfId="1" applyFont="1" applyFill="1" applyBorder="1" applyAlignment="1">
      <alignment horizontal="center"/>
    </xf>
    <xf numFmtId="43" fontId="6" fillId="25" borderId="3" xfId="1" applyFont="1" applyFill="1" applyBorder="1" applyAlignment="1">
      <alignment horizontal="center"/>
    </xf>
    <xf numFmtId="1" fontId="6" fillId="28" borderId="32" xfId="4" applyNumberFormat="1" applyFont="1" applyFill="1" applyBorder="1" applyAlignment="1">
      <alignment horizontal="center" vertical="center" wrapText="1"/>
    </xf>
    <xf numFmtId="43" fontId="6" fillId="28" borderId="37" xfId="1" applyFont="1" applyFill="1" applyBorder="1" applyAlignment="1">
      <alignment horizontal="center"/>
    </xf>
    <xf numFmtId="1" fontId="5" fillId="0" borderId="34" xfId="4" applyNumberFormat="1" applyFont="1" applyFill="1" applyBorder="1" applyAlignment="1">
      <alignment horizontal="center" vertical="top"/>
    </xf>
    <xf numFmtId="43" fontId="5" fillId="0" borderId="34" xfId="4" applyNumberFormat="1" applyFont="1" applyFill="1" applyBorder="1" applyAlignment="1">
      <alignment horizontal="center"/>
    </xf>
    <xf numFmtId="43" fontId="6" fillId="28" borderId="34" xfId="4" applyFont="1" applyFill="1" applyBorder="1" applyAlignment="1">
      <alignment horizontal="center" vertical="top"/>
    </xf>
    <xf numFmtId="43" fontId="5" fillId="0" borderId="34" xfId="4" applyFont="1" applyFill="1" applyBorder="1" applyAlignment="1">
      <alignment horizontal="center" vertical="top"/>
    </xf>
    <xf numFmtId="43" fontId="6" fillId="28" borderId="38" xfId="4" applyFont="1" applyFill="1" applyBorder="1" applyAlignment="1">
      <alignment horizontal="center" vertical="top"/>
    </xf>
    <xf numFmtId="0" fontId="0" fillId="0" borderId="12" xfId="0" applyBorder="1"/>
    <xf numFmtId="43" fontId="5" fillId="0" borderId="39" xfId="1" applyFont="1" applyFill="1" applyBorder="1" applyAlignment="1">
      <alignment horizontal="center"/>
    </xf>
    <xf numFmtId="43" fontId="6" fillId="0" borderId="26" xfId="1" applyFont="1" applyFill="1" applyBorder="1" applyAlignment="1">
      <alignment horizontal="center"/>
    </xf>
    <xf numFmtId="43" fontId="5" fillId="0" borderId="27" xfId="1" applyFont="1" applyFill="1" applyBorder="1" applyAlignment="1">
      <alignment horizontal="center"/>
    </xf>
    <xf numFmtId="43" fontId="5" fillId="0" borderId="15" xfId="1" applyFont="1" applyFill="1" applyBorder="1" applyAlignment="1">
      <alignment horizontal="center"/>
    </xf>
    <xf numFmtId="43" fontId="5" fillId="0" borderId="16" xfId="1" applyFont="1" applyFill="1" applyBorder="1" applyAlignment="1">
      <alignment horizontal="left" vertical="top" indent="5"/>
    </xf>
    <xf numFmtId="43" fontId="0" fillId="0" borderId="26" xfId="1" applyFont="1" applyBorder="1"/>
    <xf numFmtId="43" fontId="6" fillId="6" borderId="15" xfId="1" applyFont="1" applyFill="1" applyBorder="1" applyAlignment="1">
      <alignment horizontal="center"/>
    </xf>
    <xf numFmtId="0" fontId="17" fillId="0" borderId="40" xfId="9" applyFont="1" applyFill="1" applyBorder="1" applyAlignment="1">
      <alignment horizontal="center"/>
      <protection locked="0"/>
    </xf>
    <xf numFmtId="0" fontId="18" fillId="0" borderId="0" xfId="0" applyFont="1" applyFill="1"/>
    <xf numFmtId="0" fontId="17" fillId="0" borderId="40" xfId="9" applyFont="1" applyFill="1" applyBorder="1" applyAlignment="1">
      <alignment horizontal="left"/>
      <protection locked="0"/>
    </xf>
    <xf numFmtId="4" fontId="19" fillId="0" borderId="40" xfId="9" applyNumberFormat="1" applyFont="1" applyFill="1" applyBorder="1" applyAlignment="1">
      <alignment horizontal="right"/>
      <protection locked="0"/>
    </xf>
    <xf numFmtId="0" fontId="19" fillId="0" borderId="40" xfId="9" applyNumberFormat="1" applyFont="1" applyFill="1" applyBorder="1" applyAlignment="1">
      <alignment horizontal="right"/>
      <protection locked="0"/>
    </xf>
    <xf numFmtId="4" fontId="20" fillId="0" borderId="40" xfId="9" applyNumberFormat="1" applyFont="1" applyFill="1" applyBorder="1" applyAlignment="1">
      <alignment horizontal="right"/>
      <protection locked="0"/>
    </xf>
    <xf numFmtId="4" fontId="0" fillId="0" borderId="0" xfId="0" applyNumberFormat="1"/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164" fontId="22" fillId="0" borderId="44" xfId="0" applyNumberFormat="1" applyFont="1" applyBorder="1"/>
    <xf numFmtId="164" fontId="22" fillId="0" borderId="45" xfId="0" applyNumberFormat="1" applyFont="1" applyBorder="1"/>
    <xf numFmtId="43" fontId="0" fillId="0" borderId="39" xfId="1" applyFont="1" applyBorder="1"/>
    <xf numFmtId="43" fontId="0" fillId="0" borderId="27" xfId="1" applyFont="1" applyBorder="1"/>
    <xf numFmtId="43" fontId="18" fillId="0" borderId="36" xfId="1" applyFont="1" applyFill="1" applyBorder="1" applyAlignment="1">
      <alignment horizontal="center"/>
    </xf>
    <xf numFmtId="43" fontId="0" fillId="0" borderId="0" xfId="1" applyFont="1" applyFill="1"/>
    <xf numFmtId="43" fontId="23" fillId="0" borderId="0" xfId="1" applyFont="1" applyFill="1"/>
    <xf numFmtId="164" fontId="0" fillId="0" borderId="0" xfId="0" applyNumberFormat="1" applyFill="1"/>
    <xf numFmtId="43" fontId="2" fillId="0" borderId="0" xfId="0" applyNumberFormat="1" applyFont="1"/>
    <xf numFmtId="0" fontId="0" fillId="0" borderId="6" xfId="0" applyFill="1" applyBorder="1"/>
    <xf numFmtId="43" fontId="5" fillId="0" borderId="14" xfId="1" applyFont="1" applyFill="1" applyBorder="1" applyAlignment="1">
      <alignment horizontal="center"/>
    </xf>
    <xf numFmtId="43" fontId="5" fillId="0" borderId="16" xfId="1" applyFont="1" applyFill="1" applyBorder="1" applyAlignment="1">
      <alignment horizontal="center"/>
    </xf>
    <xf numFmtId="1" fontId="6" fillId="24" borderId="32" xfId="4" applyNumberFormat="1" applyFont="1" applyFill="1" applyBorder="1" applyAlignment="1">
      <alignment horizontal="center" vertical="center" wrapText="1"/>
    </xf>
    <xf numFmtId="43" fontId="6" fillId="24" borderId="37" xfId="1" applyFont="1" applyFill="1" applyBorder="1" applyAlignment="1">
      <alignment horizontal="center"/>
    </xf>
    <xf numFmtId="43" fontId="6" fillId="24" borderId="6" xfId="1" applyFont="1" applyFill="1" applyBorder="1" applyAlignment="1">
      <alignment horizontal="center" vertical="top"/>
    </xf>
    <xf numFmtId="43" fontId="6" fillId="24" borderId="9" xfId="1" applyFont="1" applyFill="1" applyBorder="1" applyAlignment="1">
      <alignment horizontal="center" vertical="top"/>
    </xf>
    <xf numFmtId="43" fontId="6" fillId="24" borderId="29" xfId="4" applyFont="1" applyFill="1" applyBorder="1" applyAlignment="1">
      <alignment horizontal="center" vertical="top"/>
    </xf>
    <xf numFmtId="43" fontId="6" fillId="24" borderId="31" xfId="4" applyFont="1" applyFill="1" applyBorder="1" applyAlignment="1">
      <alignment horizontal="center" vertical="top"/>
    </xf>
    <xf numFmtId="43" fontId="6" fillId="23" borderId="37" xfId="1" applyFont="1" applyFill="1" applyBorder="1" applyAlignment="1">
      <alignment horizontal="center"/>
    </xf>
    <xf numFmtId="43" fontId="5" fillId="0" borderId="36" xfId="4" applyNumberFormat="1" applyFont="1" applyFill="1" applyBorder="1" applyAlignment="1">
      <alignment horizontal="center"/>
    </xf>
    <xf numFmtId="1" fontId="5" fillId="0" borderId="36" xfId="4" applyNumberFormat="1" applyFont="1" applyFill="1" applyBorder="1" applyAlignment="1">
      <alignment horizontal="center" vertical="top"/>
    </xf>
    <xf numFmtId="0" fontId="9" fillId="3" borderId="10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1" fontId="6" fillId="3" borderId="10" xfId="4" applyNumberFormat="1" applyFont="1" applyFill="1" applyBorder="1" applyAlignment="1">
      <alignment horizontal="center" vertical="center" wrapText="1"/>
    </xf>
    <xf numFmtId="1" fontId="6" fillId="3" borderId="2" xfId="4" applyNumberFormat="1" applyFont="1" applyFill="1" applyBorder="1" applyAlignment="1">
      <alignment horizontal="center" vertical="center" wrapText="1"/>
    </xf>
    <xf numFmtId="1" fontId="6" fillId="3" borderId="17" xfId="4" applyNumberFormat="1" applyFont="1" applyFill="1" applyBorder="1" applyAlignment="1">
      <alignment horizontal="center" vertical="center" wrapText="1"/>
    </xf>
    <xf numFmtId="1" fontId="6" fillId="3" borderId="3" xfId="4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left" vertical="top"/>
    </xf>
    <xf numFmtId="43" fontId="6" fillId="3" borderId="5" xfId="4" applyFont="1" applyFill="1" applyBorder="1" applyAlignment="1">
      <alignment horizontal="center" vertical="top"/>
    </xf>
    <xf numFmtId="43" fontId="6" fillId="3" borderId="0" xfId="4" applyFont="1" applyFill="1" applyBorder="1" applyAlignment="1">
      <alignment horizontal="center" vertical="top"/>
    </xf>
    <xf numFmtId="43" fontId="6" fillId="3" borderId="6" xfId="4" applyFont="1" applyFill="1" applyBorder="1" applyAlignment="1">
      <alignment horizontal="center" vertical="top"/>
    </xf>
    <xf numFmtId="43" fontId="6" fillId="3" borderId="29" xfId="4" applyFont="1" applyFill="1" applyBorder="1" applyAlignment="1">
      <alignment horizontal="center" vertical="top"/>
    </xf>
    <xf numFmtId="43" fontId="6" fillId="3" borderId="36" xfId="4" applyFont="1" applyFill="1" applyBorder="1" applyAlignment="1">
      <alignment horizontal="center" vertical="top"/>
    </xf>
    <xf numFmtId="0" fontId="6" fillId="3" borderId="7" xfId="3" applyFont="1" applyFill="1" applyBorder="1" applyAlignment="1">
      <alignment horizontal="left" vertical="top"/>
    </xf>
    <xf numFmtId="43" fontId="6" fillId="3" borderId="7" xfId="4" applyFont="1" applyFill="1" applyBorder="1" applyAlignment="1">
      <alignment horizontal="center" vertical="top"/>
    </xf>
    <xf numFmtId="43" fontId="6" fillId="3" borderId="8" xfId="4" applyFont="1" applyFill="1" applyBorder="1" applyAlignment="1">
      <alignment horizontal="center" vertical="top"/>
    </xf>
    <xf numFmtId="43" fontId="6" fillId="3" borderId="9" xfId="4" applyFont="1" applyFill="1" applyBorder="1" applyAlignment="1">
      <alignment horizontal="center" vertical="top"/>
    </xf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43" fontId="2" fillId="0" borderId="0" xfId="1" applyFont="1" applyFill="1" applyBorder="1"/>
    <xf numFmtId="43" fontId="18" fillId="0" borderId="36" xfId="1" applyFont="1" applyBorder="1"/>
    <xf numFmtId="1" fontId="6" fillId="6" borderId="32" xfId="4" applyNumberFormat="1" applyFont="1" applyFill="1" applyBorder="1" applyAlignment="1">
      <alignment horizontal="center" vertical="center" wrapText="1"/>
    </xf>
    <xf numFmtId="43" fontId="26" fillId="30" borderId="2" xfId="1" applyFont="1" applyFill="1" applyBorder="1" applyAlignment="1">
      <alignment horizontal="center"/>
    </xf>
    <xf numFmtId="43" fontId="26" fillId="30" borderId="17" xfId="1" applyFont="1" applyFill="1" applyBorder="1" applyAlignment="1">
      <alignment horizontal="center"/>
    </xf>
    <xf numFmtId="43" fontId="26" fillId="30" borderId="10" xfId="1" applyFont="1" applyFill="1" applyBorder="1" applyAlignment="1">
      <alignment horizontal="center"/>
    </xf>
    <xf numFmtId="43" fontId="26" fillId="30" borderId="37" xfId="1" applyFont="1" applyFill="1" applyBorder="1" applyAlignment="1">
      <alignment horizontal="center"/>
    </xf>
    <xf numFmtId="43" fontId="27" fillId="0" borderId="0" xfId="1" applyFont="1" applyBorder="1"/>
    <xf numFmtId="0" fontId="27" fillId="0" borderId="0" xfId="0" applyFont="1" applyBorder="1"/>
    <xf numFmtId="0" fontId="27" fillId="0" borderId="0" xfId="0" applyFont="1"/>
    <xf numFmtId="43" fontId="26" fillId="8" borderId="2" xfId="1" applyFont="1" applyFill="1" applyBorder="1" applyAlignment="1">
      <alignment horizontal="center"/>
    </xf>
    <xf numFmtId="43" fontId="26" fillId="8" borderId="12" xfId="1" applyFont="1" applyFill="1" applyBorder="1" applyAlignment="1">
      <alignment horizontal="center"/>
    </xf>
    <xf numFmtId="43" fontId="26" fillId="11" borderId="2" xfId="1" applyFont="1" applyFill="1" applyBorder="1" applyAlignment="1">
      <alignment horizontal="center"/>
    </xf>
    <xf numFmtId="43" fontId="26" fillId="11" borderId="17" xfId="1" applyFont="1" applyFill="1" applyBorder="1" applyAlignment="1">
      <alignment horizontal="center"/>
    </xf>
    <xf numFmtId="43" fontId="26" fillId="11" borderId="10" xfId="1" applyFont="1" applyFill="1" applyBorder="1" applyAlignment="1">
      <alignment horizontal="center"/>
    </xf>
    <xf numFmtId="43" fontId="26" fillId="11" borderId="37" xfId="1" applyFont="1" applyFill="1" applyBorder="1" applyAlignment="1">
      <alignment horizontal="center"/>
    </xf>
    <xf numFmtId="43" fontId="26" fillId="8" borderId="13" xfId="1" applyFont="1" applyFill="1" applyBorder="1" applyAlignment="1">
      <alignment horizontal="center"/>
    </xf>
    <xf numFmtId="43" fontId="26" fillId="8" borderId="11" xfId="1" applyFont="1" applyFill="1" applyBorder="1" applyAlignment="1">
      <alignment horizontal="center"/>
    </xf>
    <xf numFmtId="43" fontId="26" fillId="8" borderId="35" xfId="1" applyFont="1" applyFill="1" applyBorder="1" applyAlignment="1">
      <alignment horizontal="center"/>
    </xf>
    <xf numFmtId="0" fontId="1" fillId="25" borderId="1" xfId="0" applyFont="1" applyFill="1" applyBorder="1"/>
    <xf numFmtId="0" fontId="2" fillId="25" borderId="2" xfId="0" applyFont="1" applyFill="1" applyBorder="1" applyAlignment="1"/>
    <xf numFmtId="0" fontId="2" fillId="25" borderId="3" xfId="0" applyFont="1" applyFill="1" applyBorder="1" applyAlignment="1"/>
    <xf numFmtId="43" fontId="26" fillId="0" borderId="0" xfId="1" applyFont="1" applyFill="1" applyBorder="1" applyAlignment="1">
      <alignment horizontal="center"/>
    </xf>
    <xf numFmtId="43" fontId="27" fillId="0" borderId="0" xfId="1" applyFont="1" applyFill="1" applyBorder="1"/>
    <xf numFmtId="0" fontId="27" fillId="0" borderId="0" xfId="0" applyFont="1" applyFill="1" applyBorder="1"/>
    <xf numFmtId="0" fontId="27" fillId="0" borderId="0" xfId="0" applyFont="1" applyFill="1"/>
    <xf numFmtId="0" fontId="26" fillId="0" borderId="2" xfId="6" applyFont="1" applyFill="1" applyBorder="1" applyAlignment="1">
      <alignment horizontal="left" vertical="top"/>
    </xf>
    <xf numFmtId="43" fontId="26" fillId="0" borderId="2" xfId="1" applyFont="1" applyFill="1" applyBorder="1" applyAlignment="1">
      <alignment horizontal="center"/>
    </xf>
    <xf numFmtId="0" fontId="1" fillId="15" borderId="1" xfId="0" applyFont="1" applyFill="1" applyBorder="1"/>
    <xf numFmtId="0" fontId="2" fillId="15" borderId="2" xfId="0" applyFont="1" applyFill="1" applyBorder="1" applyAlignment="1"/>
    <xf numFmtId="0" fontId="2" fillId="15" borderId="3" xfId="0" applyFont="1" applyFill="1" applyBorder="1" applyAlignment="1"/>
    <xf numFmtId="43" fontId="26" fillId="16" borderId="2" xfId="1" applyFont="1" applyFill="1" applyBorder="1" applyAlignment="1">
      <alignment horizontal="center"/>
    </xf>
    <xf numFmtId="43" fontId="26" fillId="16" borderId="3" xfId="1" applyFont="1" applyFill="1" applyBorder="1" applyAlignment="1">
      <alignment horizontal="center"/>
    </xf>
    <xf numFmtId="0" fontId="7" fillId="9" borderId="1" xfId="3" applyFont="1" applyFill="1" applyBorder="1" applyAlignment="1">
      <alignment horizontal="left" vertical="top"/>
    </xf>
    <xf numFmtId="0" fontId="7" fillId="9" borderId="2" xfId="3" applyFont="1" applyFill="1" applyBorder="1" applyAlignment="1">
      <alignment horizontal="left" vertical="top"/>
    </xf>
    <xf numFmtId="0" fontId="7" fillId="9" borderId="3" xfId="3" applyFont="1" applyFill="1" applyBorder="1" applyAlignment="1">
      <alignment horizontal="left" vertical="top"/>
    </xf>
    <xf numFmtId="43" fontId="26" fillId="17" borderId="2" xfId="1" applyFont="1" applyFill="1" applyBorder="1" applyAlignment="1">
      <alignment horizontal="center"/>
    </xf>
    <xf numFmtId="43" fontId="26" fillId="17" borderId="17" xfId="1" applyFont="1" applyFill="1" applyBorder="1" applyAlignment="1">
      <alignment horizontal="center"/>
    </xf>
    <xf numFmtId="43" fontId="26" fillId="17" borderId="10" xfId="1" applyFont="1" applyFill="1" applyBorder="1" applyAlignment="1">
      <alignment horizontal="center"/>
    </xf>
    <xf numFmtId="43" fontId="26" fillId="17" borderId="37" xfId="1" applyFont="1" applyFill="1" applyBorder="1" applyAlignment="1">
      <alignment horizontal="center"/>
    </xf>
    <xf numFmtId="43" fontId="26" fillId="19" borderId="2" xfId="1" applyFont="1" applyFill="1" applyBorder="1" applyAlignment="1">
      <alignment horizontal="center"/>
    </xf>
    <xf numFmtId="43" fontId="26" fillId="19" borderId="17" xfId="1" applyFont="1" applyFill="1" applyBorder="1" applyAlignment="1">
      <alignment horizontal="center"/>
    </xf>
    <xf numFmtId="43" fontId="26" fillId="19" borderId="10" xfId="1" applyFont="1" applyFill="1" applyBorder="1" applyAlignment="1">
      <alignment horizontal="center"/>
    </xf>
    <xf numFmtId="43" fontId="26" fillId="19" borderId="37" xfId="1" applyFont="1" applyFill="1" applyBorder="1" applyAlignment="1">
      <alignment horizontal="center"/>
    </xf>
    <xf numFmtId="43" fontId="24" fillId="0" borderId="36" xfId="1" applyFont="1" applyBorder="1"/>
    <xf numFmtId="43" fontId="26" fillId="14" borderId="2" xfId="1" applyFont="1" applyFill="1" applyBorder="1" applyAlignment="1">
      <alignment horizontal="center"/>
    </xf>
    <xf numFmtId="43" fontId="26" fillId="14" borderId="17" xfId="1" applyFont="1" applyFill="1" applyBorder="1" applyAlignment="1">
      <alignment horizontal="center"/>
    </xf>
    <xf numFmtId="43" fontId="26" fillId="14" borderId="10" xfId="1" applyFont="1" applyFill="1" applyBorder="1" applyAlignment="1">
      <alignment horizontal="center"/>
    </xf>
    <xf numFmtId="43" fontId="26" fillId="14" borderId="37" xfId="1" applyFont="1" applyFill="1" applyBorder="1" applyAlignment="1">
      <alignment horizontal="center"/>
    </xf>
    <xf numFmtId="43" fontId="5" fillId="0" borderId="26" xfId="1" applyFont="1" applyFill="1" applyBorder="1" applyAlignment="1">
      <alignment horizontal="center" vertical="top"/>
    </xf>
    <xf numFmtId="43" fontId="5" fillId="0" borderId="26" xfId="1" applyFont="1" applyFill="1" applyBorder="1" applyAlignment="1">
      <alignment horizontal="center"/>
    </xf>
    <xf numFmtId="43" fontId="6" fillId="16" borderId="1" xfId="1" applyFont="1" applyFill="1" applyBorder="1" applyAlignment="1">
      <alignment horizontal="center"/>
    </xf>
    <xf numFmtId="43" fontId="6" fillId="21" borderId="1" xfId="1" applyFont="1" applyFill="1" applyBorder="1" applyAlignment="1">
      <alignment horizontal="center"/>
    </xf>
    <xf numFmtId="0" fontId="27" fillId="22" borderId="1" xfId="0" applyFont="1" applyFill="1" applyBorder="1"/>
    <xf numFmtId="0" fontId="27" fillId="22" borderId="2" xfId="0" applyFont="1" applyFill="1" applyBorder="1"/>
    <xf numFmtId="0" fontId="26" fillId="22" borderId="3" xfId="6" applyFont="1" applyFill="1" applyBorder="1" applyAlignment="1">
      <alignment horizontal="left" vertical="top" indent="10"/>
    </xf>
    <xf numFmtId="43" fontId="26" fillId="22" borderId="2" xfId="1" applyFont="1" applyFill="1" applyBorder="1" applyAlignment="1">
      <alignment horizontal="center"/>
    </xf>
    <xf numFmtId="43" fontId="26" fillId="22" borderId="17" xfId="1" applyFont="1" applyFill="1" applyBorder="1" applyAlignment="1">
      <alignment horizontal="center"/>
    </xf>
    <xf numFmtId="43" fontId="26" fillId="22" borderId="10" xfId="1" applyFont="1" applyFill="1" applyBorder="1" applyAlignment="1">
      <alignment horizontal="center"/>
    </xf>
    <xf numFmtId="43" fontId="27" fillId="0" borderId="0" xfId="1" applyFont="1"/>
    <xf numFmtId="0" fontId="5" fillId="0" borderId="14" xfId="3" applyFont="1" applyFill="1" applyBorder="1" applyAlignment="1">
      <alignment horizontal="right" vertical="top"/>
    </xf>
    <xf numFmtId="0" fontId="27" fillId="27" borderId="1" xfId="0" applyFont="1" applyFill="1" applyBorder="1"/>
    <xf numFmtId="0" fontId="27" fillId="27" borderId="2" xfId="0" applyFont="1" applyFill="1" applyBorder="1"/>
    <xf numFmtId="0" fontId="26" fillId="27" borderId="3" xfId="6" applyFont="1" applyFill="1" applyBorder="1" applyAlignment="1">
      <alignment horizontal="left" vertical="top" indent="10"/>
    </xf>
    <xf numFmtId="43" fontId="26" fillId="27" borderId="1" xfId="1" applyFont="1" applyFill="1" applyBorder="1" applyAlignment="1">
      <alignment horizontal="center"/>
    </xf>
    <xf numFmtId="43" fontId="26" fillId="27" borderId="2" xfId="1" applyFont="1" applyFill="1" applyBorder="1" applyAlignment="1">
      <alignment horizontal="center"/>
    </xf>
    <xf numFmtId="43" fontId="26" fillId="27" borderId="17" xfId="1" applyFont="1" applyFill="1" applyBorder="1" applyAlignment="1">
      <alignment horizontal="center"/>
    </xf>
    <xf numFmtId="43" fontId="26" fillId="27" borderId="37" xfId="1" applyFont="1" applyFill="1" applyBorder="1" applyAlignment="1">
      <alignment horizontal="center"/>
    </xf>
    <xf numFmtId="1" fontId="6" fillId="24" borderId="14" xfId="4" applyNumberFormat="1" applyFont="1" applyFill="1" applyBorder="1" applyAlignment="1">
      <alignment horizontal="center" vertical="center" wrapText="1"/>
    </xf>
    <xf numFmtId="1" fontId="6" fillId="24" borderId="15" xfId="4" applyNumberFormat="1" applyFont="1" applyFill="1" applyBorder="1" applyAlignment="1">
      <alignment horizontal="center" vertical="center" wrapText="1"/>
    </xf>
    <xf numFmtId="1" fontId="6" fillId="24" borderId="16" xfId="4" applyNumberFormat="1" applyFont="1" applyFill="1" applyBorder="1" applyAlignment="1">
      <alignment horizontal="center" vertical="center" wrapText="1"/>
    </xf>
    <xf numFmtId="1" fontId="6" fillId="24" borderId="30" xfId="4" applyNumberFormat="1" applyFont="1" applyFill="1" applyBorder="1" applyAlignment="1">
      <alignment horizontal="center" vertical="center" wrapText="1"/>
    </xf>
    <xf numFmtId="0" fontId="6" fillId="24" borderId="15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top"/>
    </xf>
    <xf numFmtId="0" fontId="7" fillId="24" borderId="0" xfId="3" applyFont="1" applyFill="1" applyBorder="1" applyAlignment="1">
      <alignment horizontal="left" vertical="top"/>
    </xf>
    <xf numFmtId="0" fontId="6" fillId="24" borderId="8" xfId="3" applyFont="1" applyFill="1" applyBorder="1" applyAlignment="1">
      <alignment horizontal="left" vertical="top"/>
    </xf>
    <xf numFmtId="1" fontId="6" fillId="31" borderId="32" xfId="4" applyNumberFormat="1" applyFont="1" applyFill="1" applyBorder="1" applyAlignment="1">
      <alignment horizontal="center" vertical="center" wrapText="1"/>
    </xf>
    <xf numFmtId="0" fontId="2" fillId="31" borderId="1" xfId="0" applyFont="1" applyFill="1" applyBorder="1"/>
    <xf numFmtId="0" fontId="2" fillId="31" borderId="2" xfId="0" applyFont="1" applyFill="1" applyBorder="1"/>
    <xf numFmtId="0" fontId="6" fillId="31" borderId="3" xfId="6" applyFont="1" applyFill="1" applyBorder="1" applyAlignment="1">
      <alignment horizontal="left" vertical="top" indent="10"/>
    </xf>
    <xf numFmtId="43" fontId="6" fillId="31" borderId="1" xfId="1" applyFont="1" applyFill="1" applyBorder="1" applyAlignment="1">
      <alignment horizontal="center"/>
    </xf>
    <xf numFmtId="43" fontId="6" fillId="31" borderId="2" xfId="1" applyFont="1" applyFill="1" applyBorder="1" applyAlignment="1">
      <alignment horizontal="center"/>
    </xf>
    <xf numFmtId="43" fontId="6" fillId="31" borderId="17" xfId="1" applyFont="1" applyFill="1" applyBorder="1" applyAlignment="1">
      <alignment horizontal="center"/>
    </xf>
    <xf numFmtId="43" fontId="6" fillId="31" borderId="37" xfId="1" applyFont="1" applyFill="1" applyBorder="1" applyAlignment="1">
      <alignment horizontal="center"/>
    </xf>
    <xf numFmtId="43" fontId="6" fillId="31" borderId="10" xfId="1" applyFont="1" applyFill="1" applyBorder="1" applyAlignment="1">
      <alignment horizontal="center"/>
    </xf>
    <xf numFmtId="0" fontId="9" fillId="24" borderId="48" xfId="3" applyFont="1" applyFill="1" applyBorder="1" applyAlignment="1">
      <alignment horizontal="center" vertical="center"/>
    </xf>
    <xf numFmtId="0" fontId="7" fillId="0" borderId="47" xfId="3" applyFont="1" applyFill="1" applyBorder="1" applyAlignment="1">
      <alignment horizontal="left" vertical="top"/>
    </xf>
    <xf numFmtId="0" fontId="5" fillId="0" borderId="47" xfId="3" applyFont="1" applyFill="1" applyBorder="1" applyAlignment="1">
      <alignment horizontal="left" vertical="top" indent="5"/>
    </xf>
    <xf numFmtId="0" fontId="7" fillId="24" borderId="47" xfId="3" applyFont="1" applyFill="1" applyBorder="1" applyAlignment="1">
      <alignment horizontal="left" vertical="top"/>
    </xf>
    <xf numFmtId="0" fontId="6" fillId="24" borderId="49" xfId="3" applyFont="1" applyFill="1" applyBorder="1" applyAlignment="1">
      <alignment horizontal="left" vertical="top"/>
    </xf>
    <xf numFmtId="0" fontId="5" fillId="0" borderId="6" xfId="3" applyFont="1" applyFill="1" applyBorder="1" applyAlignment="1">
      <alignment horizontal="left" vertical="top" indent="5"/>
    </xf>
    <xf numFmtId="0" fontId="6" fillId="24" borderId="17" xfId="6" applyFont="1" applyFill="1" applyBorder="1" applyAlignment="1">
      <alignment horizontal="left" vertical="top" indent="10"/>
    </xf>
    <xf numFmtId="0" fontId="24" fillId="0" borderId="6" xfId="0" applyFont="1" applyBorder="1"/>
    <xf numFmtId="0" fontId="0" fillId="0" borderId="36" xfId="0" applyBorder="1"/>
    <xf numFmtId="0" fontId="5" fillId="0" borderId="0" xfId="3" applyFont="1" applyFill="1" applyBorder="1" applyAlignment="1">
      <alignment horizontal="center" vertical="top"/>
    </xf>
    <xf numFmtId="0" fontId="5" fillId="0" borderId="0" xfId="3" quotePrefix="1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center"/>
    </xf>
    <xf numFmtId="43" fontId="0" fillId="0" borderId="0" xfId="0" applyNumberFormat="1" applyBorder="1"/>
    <xf numFmtId="165" fontId="0" fillId="0" borderId="0" xfId="0" applyNumberFormat="1"/>
    <xf numFmtId="43" fontId="0" fillId="0" borderId="0" xfId="1" applyFont="1" applyAlignment="1">
      <alignment horizontal="center" vertical="center"/>
    </xf>
    <xf numFmtId="43" fontId="0" fillId="0" borderId="0" xfId="1" applyFont="1" applyAlignment="1"/>
    <xf numFmtId="0" fontId="29" fillId="0" borderId="26" xfId="0" applyFont="1" applyBorder="1"/>
    <xf numFmtId="43" fontId="0" fillId="0" borderId="0" xfId="1" applyFon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0" xfId="1" applyFont="1" applyBorder="1" applyAlignment="1"/>
    <xf numFmtId="43" fontId="0" fillId="0" borderId="29" xfId="1" applyFont="1" applyBorder="1" applyAlignment="1"/>
    <xf numFmtId="0" fontId="0" fillId="0" borderId="26" xfId="0" applyFont="1" applyBorder="1"/>
    <xf numFmtId="43" fontId="23" fillId="0" borderId="0" xfId="1" applyFont="1" applyBorder="1" applyAlignment="1"/>
    <xf numFmtId="43" fontId="30" fillId="0" borderId="0" xfId="1" applyFont="1" applyBorder="1" applyAlignment="1"/>
    <xf numFmtId="0" fontId="32" fillId="0" borderId="26" xfId="0" applyFont="1" applyBorder="1"/>
    <xf numFmtId="0" fontId="0" fillId="0" borderId="15" xfId="0" applyBorder="1"/>
    <xf numFmtId="43" fontId="0" fillId="0" borderId="15" xfId="1" applyFont="1" applyBorder="1" applyAlignment="1"/>
    <xf numFmtId="43" fontId="0" fillId="0" borderId="30" xfId="1" applyFont="1" applyBorder="1" applyAlignment="1"/>
    <xf numFmtId="0" fontId="33" fillId="0" borderId="25" xfId="0" applyFont="1" applyBorder="1"/>
    <xf numFmtId="0" fontId="33" fillId="0" borderId="12" xfId="0" applyFont="1" applyBorder="1"/>
    <xf numFmtId="0" fontId="34" fillId="0" borderId="12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43" fontId="6" fillId="26" borderId="37" xfId="1" applyFont="1" applyFill="1" applyBorder="1" applyAlignment="1">
      <alignment horizontal="center"/>
    </xf>
    <xf numFmtId="0" fontId="36" fillId="0" borderId="5" xfId="3" applyFont="1" applyFill="1" applyBorder="1" applyAlignment="1">
      <alignment horizontal="left" vertical="top" indent="5"/>
    </xf>
    <xf numFmtId="43" fontId="36" fillId="0" borderId="5" xfId="4" applyNumberFormat="1" applyFont="1" applyFill="1" applyBorder="1" applyAlignment="1">
      <alignment horizontal="center"/>
    </xf>
    <xf numFmtId="43" fontId="36" fillId="0" borderId="0" xfId="4" applyNumberFormat="1" applyFont="1" applyFill="1" applyBorder="1" applyAlignment="1">
      <alignment horizontal="center"/>
    </xf>
    <xf numFmtId="43" fontId="36" fillId="0" borderId="6" xfId="4" applyNumberFormat="1" applyFont="1" applyFill="1" applyBorder="1" applyAlignment="1">
      <alignment horizontal="center"/>
    </xf>
    <xf numFmtId="43" fontId="36" fillId="0" borderId="29" xfId="4" applyNumberFormat="1" applyFont="1" applyFill="1" applyBorder="1" applyAlignment="1">
      <alignment horizontal="center"/>
    </xf>
    <xf numFmtId="0" fontId="37" fillId="0" borderId="0" xfId="0" applyFont="1"/>
    <xf numFmtId="43" fontId="38" fillId="25" borderId="37" xfId="1" applyFont="1" applyFill="1" applyBorder="1" applyAlignment="1">
      <alignment horizontal="center"/>
    </xf>
    <xf numFmtId="43" fontId="18" fillId="0" borderId="36" xfId="1" applyFont="1" applyFill="1" applyBorder="1"/>
    <xf numFmtId="9" fontId="0" fillId="0" borderId="0" xfId="2" applyFont="1"/>
    <xf numFmtId="164" fontId="24" fillId="0" borderId="0" xfId="1" applyNumberFormat="1" applyFont="1" applyBorder="1" applyAlignment="1">
      <alignment horizontal="center" vertical="center"/>
    </xf>
    <xf numFmtId="9" fontId="24" fillId="0" borderId="0" xfId="2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9" fontId="18" fillId="0" borderId="0" xfId="2" applyFont="1" applyBorder="1" applyAlignment="1">
      <alignment horizontal="center" vertical="center"/>
    </xf>
    <xf numFmtId="43" fontId="22" fillId="0" borderId="36" xfId="1" applyFont="1" applyBorder="1"/>
    <xf numFmtId="0" fontId="5" fillId="0" borderId="27" xfId="3" applyFont="1" applyFill="1" applyBorder="1" applyAlignment="1">
      <alignment horizontal="right" vertical="top"/>
    </xf>
    <xf numFmtId="0" fontId="0" fillId="0" borderId="30" xfId="0" applyBorder="1"/>
    <xf numFmtId="0" fontId="7" fillId="25" borderId="5" xfId="3" applyFont="1" applyFill="1" applyBorder="1" applyAlignment="1">
      <alignment horizontal="left" vertical="top"/>
    </xf>
    <xf numFmtId="43" fontId="6" fillId="25" borderId="5" xfId="4" applyFont="1" applyFill="1" applyBorder="1" applyAlignment="1">
      <alignment horizontal="center" vertical="top"/>
    </xf>
    <xf numFmtId="43" fontId="6" fillId="25" borderId="0" xfId="4" applyFont="1" applyFill="1" applyBorder="1" applyAlignment="1">
      <alignment horizontal="center" vertical="top"/>
    </xf>
    <xf numFmtId="43" fontId="6" fillId="25" borderId="6" xfId="4" applyFont="1" applyFill="1" applyBorder="1" applyAlignment="1">
      <alignment horizontal="center" vertical="top"/>
    </xf>
    <xf numFmtId="43" fontId="6" fillId="25" borderId="29" xfId="4" applyFont="1" applyFill="1" applyBorder="1" applyAlignment="1">
      <alignment horizontal="center" vertical="top"/>
    </xf>
    <xf numFmtId="0" fontId="6" fillId="26" borderId="7" xfId="3" applyFont="1" applyFill="1" applyBorder="1" applyAlignment="1">
      <alignment horizontal="left" vertical="top"/>
    </xf>
    <xf numFmtId="43" fontId="6" fillId="26" borderId="7" xfId="4" applyFont="1" applyFill="1" applyBorder="1" applyAlignment="1">
      <alignment horizontal="center" vertical="top"/>
    </xf>
    <xf numFmtId="43" fontId="6" fillId="26" borderId="8" xfId="4" applyFont="1" applyFill="1" applyBorder="1" applyAlignment="1">
      <alignment horizontal="center" vertical="top"/>
    </xf>
    <xf numFmtId="43" fontId="6" fillId="26" borderId="9" xfId="4" applyFont="1" applyFill="1" applyBorder="1" applyAlignment="1">
      <alignment horizontal="center" vertical="top"/>
    </xf>
    <xf numFmtId="43" fontId="6" fillId="26" borderId="31" xfId="4" applyFont="1" applyFill="1" applyBorder="1" applyAlignment="1">
      <alignment horizontal="center" vertical="top"/>
    </xf>
    <xf numFmtId="43" fontId="18" fillId="0" borderId="39" xfId="1" applyFont="1" applyBorder="1"/>
    <xf numFmtId="10" fontId="0" fillId="0" borderId="0" xfId="0" applyNumberFormat="1"/>
    <xf numFmtId="43" fontId="0" fillId="32" borderId="0" xfId="0" applyNumberFormat="1" applyFill="1"/>
    <xf numFmtId="43" fontId="0" fillId="0" borderId="15" xfId="1" applyFont="1" applyFill="1" applyBorder="1"/>
    <xf numFmtId="43" fontId="0" fillId="0" borderId="16" xfId="1" applyFont="1" applyBorder="1"/>
    <xf numFmtId="43" fontId="0" fillId="0" borderId="15" xfId="1" applyFont="1" applyBorder="1"/>
    <xf numFmtId="0" fontId="1" fillId="10" borderId="1" xfId="0" applyFont="1" applyFill="1" applyBorder="1"/>
    <xf numFmtId="0" fontId="0" fillId="10" borderId="2" xfId="0" applyFill="1" applyBorder="1"/>
    <xf numFmtId="0" fontId="0" fillId="10" borderId="3" xfId="0" applyFill="1" applyBorder="1"/>
    <xf numFmtId="0" fontId="1" fillId="18" borderId="1" xfId="0" applyFont="1" applyFill="1" applyBorder="1"/>
    <xf numFmtId="0" fontId="0" fillId="18" borderId="2" xfId="0" applyFill="1" applyBorder="1"/>
    <xf numFmtId="0" fontId="0" fillId="18" borderId="3" xfId="0" applyFill="1" applyBorder="1"/>
    <xf numFmtId="43" fontId="18" fillId="0" borderId="29" xfId="1" applyFont="1" applyBorder="1"/>
    <xf numFmtId="43" fontId="38" fillId="21" borderId="37" xfId="1" applyFont="1" applyFill="1" applyBorder="1" applyAlignment="1">
      <alignment horizontal="center"/>
    </xf>
    <xf numFmtId="43" fontId="39" fillId="22" borderId="37" xfId="1" applyFont="1" applyFill="1" applyBorder="1" applyAlignment="1">
      <alignment horizontal="center"/>
    </xf>
    <xf numFmtId="43" fontId="38" fillId="31" borderId="37" xfId="1" applyFont="1" applyFill="1" applyBorder="1" applyAlignment="1">
      <alignment horizontal="center"/>
    </xf>
    <xf numFmtId="43" fontId="18" fillId="0" borderId="36" xfId="1" applyFont="1" applyFill="1" applyBorder="1" applyAlignment="1">
      <alignment horizontal="center" vertical="top"/>
    </xf>
    <xf numFmtId="43" fontId="38" fillId="9" borderId="37" xfId="1" applyFont="1" applyFill="1" applyBorder="1" applyAlignment="1">
      <alignment horizontal="center"/>
    </xf>
    <xf numFmtId="0" fontId="5" fillId="0" borderId="26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left" vertical="top" indent="5"/>
    </xf>
    <xf numFmtId="43" fontId="24" fillId="0" borderId="34" xfId="1" applyFont="1" applyFill="1" applyBorder="1" applyAlignment="1">
      <alignment horizontal="center"/>
    </xf>
    <xf numFmtId="43" fontId="24" fillId="25" borderId="36" xfId="1" applyFont="1" applyFill="1" applyBorder="1" applyAlignment="1">
      <alignment horizontal="center"/>
    </xf>
    <xf numFmtId="43" fontId="38" fillId="3" borderId="46" xfId="4" applyFont="1" applyFill="1" applyBorder="1" applyAlignment="1">
      <alignment horizontal="center" vertical="top"/>
    </xf>
    <xf numFmtId="0" fontId="24" fillId="0" borderId="0" xfId="0" applyFont="1"/>
    <xf numFmtId="43" fontId="24" fillId="0" borderId="0" xfId="1" applyFont="1"/>
    <xf numFmtId="43" fontId="0" fillId="0" borderId="36" xfId="1" applyFont="1" applyFill="1" applyBorder="1"/>
    <xf numFmtId="43" fontId="0" fillId="0" borderId="0" xfId="1" applyFont="1" applyBorder="1" applyAlignment="1">
      <alignment wrapText="1"/>
    </xf>
    <xf numFmtId="43" fontId="0" fillId="0" borderId="26" xfId="1" applyFont="1" applyFill="1" applyBorder="1" applyAlignment="1">
      <alignment vertical="center"/>
    </xf>
    <xf numFmtId="43" fontId="0" fillId="0" borderId="26" xfId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top"/>
    </xf>
    <xf numFmtId="0" fontId="8" fillId="3" borderId="2" xfId="3" applyFont="1" applyFill="1" applyBorder="1" applyAlignment="1">
      <alignment horizontal="center" vertical="top"/>
    </xf>
    <xf numFmtId="0" fontId="8" fillId="3" borderId="3" xfId="3" applyFont="1" applyFill="1" applyBorder="1" applyAlignment="1">
      <alignment horizontal="center" vertical="top"/>
    </xf>
    <xf numFmtId="43" fontId="6" fillId="0" borderId="12" xfId="1" applyFont="1" applyFill="1" applyBorder="1" applyAlignment="1">
      <alignment horizontal="center" vertical="top"/>
    </xf>
    <xf numFmtId="0" fontId="8" fillId="6" borderId="1" xfId="3" applyFont="1" applyFill="1" applyBorder="1" applyAlignment="1">
      <alignment horizontal="center" vertical="top"/>
    </xf>
    <xf numFmtId="0" fontId="8" fillId="6" borderId="2" xfId="3" applyFont="1" applyFill="1" applyBorder="1" applyAlignment="1">
      <alignment horizontal="center" vertical="top"/>
    </xf>
    <xf numFmtId="0" fontId="8" fillId="6" borderId="3" xfId="3" applyFont="1" applyFill="1" applyBorder="1" applyAlignment="1">
      <alignment horizontal="center" vertical="top"/>
    </xf>
    <xf numFmtId="0" fontId="9" fillId="6" borderId="1" xfId="3" applyFont="1" applyFill="1" applyBorder="1" applyAlignment="1">
      <alignment horizontal="center" vertical="center"/>
    </xf>
    <xf numFmtId="0" fontId="9" fillId="6" borderId="3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top"/>
    </xf>
    <xf numFmtId="0" fontId="7" fillId="0" borderId="6" xfId="3" applyFont="1" applyFill="1" applyBorder="1" applyAlignment="1">
      <alignment horizontal="center" vertical="top"/>
    </xf>
    <xf numFmtId="0" fontId="10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5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43" fontId="25" fillId="18" borderId="25" xfId="1" applyFont="1" applyFill="1" applyBorder="1" applyAlignment="1">
      <alignment horizontal="center" vertical="center"/>
    </xf>
    <xf numFmtId="43" fontId="25" fillId="18" borderId="12" xfId="1" applyFont="1" applyFill="1" applyBorder="1" applyAlignment="1">
      <alignment horizontal="center" vertical="center"/>
    </xf>
    <xf numFmtId="43" fontId="25" fillId="18" borderId="28" xfId="1" applyFont="1" applyFill="1" applyBorder="1" applyAlignment="1">
      <alignment horizontal="center" vertical="center"/>
    </xf>
    <xf numFmtId="43" fontId="25" fillId="18" borderId="27" xfId="1" applyFont="1" applyFill="1" applyBorder="1" applyAlignment="1">
      <alignment horizontal="center" vertical="center"/>
    </xf>
    <xf numFmtId="43" fontId="25" fillId="18" borderId="15" xfId="1" applyFont="1" applyFill="1" applyBorder="1" applyAlignment="1">
      <alignment horizontal="center" vertical="center"/>
    </xf>
    <xf numFmtId="43" fontId="25" fillId="18" borderId="30" xfId="1" applyFont="1" applyFill="1" applyBorder="1" applyAlignment="1">
      <alignment horizontal="center" vertical="center"/>
    </xf>
    <xf numFmtId="0" fontId="28" fillId="20" borderId="25" xfId="0" applyFont="1" applyFill="1" applyBorder="1" applyAlignment="1">
      <alignment horizontal="center"/>
    </xf>
    <xf numFmtId="0" fontId="28" fillId="20" borderId="12" xfId="0" applyFont="1" applyFill="1" applyBorder="1" applyAlignment="1">
      <alignment horizontal="center"/>
    </xf>
    <xf numFmtId="0" fontId="28" fillId="20" borderId="28" xfId="0" applyFont="1" applyFill="1" applyBorder="1" applyAlignment="1">
      <alignment horizontal="center"/>
    </xf>
    <xf numFmtId="0" fontId="28" fillId="20" borderId="27" xfId="0" applyFont="1" applyFill="1" applyBorder="1" applyAlignment="1">
      <alignment horizontal="center"/>
    </xf>
    <xf numFmtId="0" fontId="28" fillId="20" borderId="15" xfId="0" applyFont="1" applyFill="1" applyBorder="1" applyAlignment="1">
      <alignment horizontal="center"/>
    </xf>
    <xf numFmtId="0" fontId="28" fillId="20" borderId="30" xfId="0" applyFont="1" applyFill="1" applyBorder="1" applyAlignment="1">
      <alignment horizontal="center"/>
    </xf>
    <xf numFmtId="0" fontId="2" fillId="0" borderId="28" xfId="0" applyFont="1" applyBorder="1" applyAlignment="1">
      <alignment horizontal="left" vertical="top"/>
    </xf>
    <xf numFmtId="0" fontId="26" fillId="14" borderId="1" xfId="6" applyFont="1" applyFill="1" applyBorder="1" applyAlignment="1">
      <alignment horizontal="left" vertical="top"/>
    </xf>
    <xf numFmtId="0" fontId="26" fillId="14" borderId="2" xfId="6" applyFont="1" applyFill="1" applyBorder="1" applyAlignment="1">
      <alignment horizontal="left" vertical="top"/>
    </xf>
    <xf numFmtId="0" fontId="26" fillId="14" borderId="3" xfId="6" applyFont="1" applyFill="1" applyBorder="1" applyAlignment="1">
      <alignment horizontal="left" vertical="top"/>
    </xf>
    <xf numFmtId="0" fontId="1" fillId="20" borderId="1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26" fillId="17" borderId="1" xfId="6" applyFont="1" applyFill="1" applyBorder="1" applyAlignment="1">
      <alignment horizontal="left" vertical="top"/>
    </xf>
    <xf numFmtId="0" fontId="26" fillId="17" borderId="2" xfId="6" applyFont="1" applyFill="1" applyBorder="1" applyAlignment="1">
      <alignment horizontal="left" vertical="top"/>
    </xf>
    <xf numFmtId="0" fontId="26" fillId="17" borderId="3" xfId="6" applyFont="1" applyFill="1" applyBorder="1" applyAlignment="1">
      <alignment horizontal="left" vertical="top"/>
    </xf>
    <xf numFmtId="0" fontId="26" fillId="19" borderId="1" xfId="6" applyFont="1" applyFill="1" applyBorder="1" applyAlignment="1">
      <alignment horizontal="left" vertical="top"/>
    </xf>
    <xf numFmtId="0" fontId="26" fillId="19" borderId="2" xfId="6" applyFont="1" applyFill="1" applyBorder="1" applyAlignment="1">
      <alignment horizontal="left" vertical="top"/>
    </xf>
    <xf numFmtId="0" fontId="26" fillId="19" borderId="3" xfId="6" applyFont="1" applyFill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6" fillId="0" borderId="25" xfId="6" applyFont="1" applyFill="1" applyBorder="1" applyAlignment="1">
      <alignment horizontal="left" vertical="top"/>
    </xf>
    <xf numFmtId="0" fontId="6" fillId="0" borderId="12" xfId="6" applyFont="1" applyFill="1" applyBorder="1" applyAlignment="1">
      <alignment horizontal="left" vertical="top"/>
    </xf>
    <xf numFmtId="0" fontId="6" fillId="0" borderId="28" xfId="6" applyFont="1" applyFill="1" applyBorder="1" applyAlignment="1">
      <alignment horizontal="left" vertical="top"/>
    </xf>
    <xf numFmtId="0" fontId="9" fillId="6" borderId="2" xfId="3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43" fontId="25" fillId="9" borderId="25" xfId="1" applyFont="1" applyFill="1" applyBorder="1" applyAlignment="1">
      <alignment horizontal="center" vertical="center"/>
    </xf>
    <xf numFmtId="43" fontId="25" fillId="9" borderId="12" xfId="1" applyFont="1" applyFill="1" applyBorder="1" applyAlignment="1">
      <alignment horizontal="center" vertical="center"/>
    </xf>
    <xf numFmtId="43" fontId="25" fillId="9" borderId="28" xfId="1" applyFont="1" applyFill="1" applyBorder="1" applyAlignment="1">
      <alignment horizontal="center" vertical="center"/>
    </xf>
    <xf numFmtId="43" fontId="25" fillId="9" borderId="27" xfId="1" applyFont="1" applyFill="1" applyBorder="1" applyAlignment="1">
      <alignment horizontal="center" vertical="center"/>
    </xf>
    <xf numFmtId="43" fontId="25" fillId="9" borderId="15" xfId="1" applyFont="1" applyFill="1" applyBorder="1" applyAlignment="1">
      <alignment horizontal="center" vertical="center"/>
    </xf>
    <xf numFmtId="43" fontId="25" fillId="9" borderId="30" xfId="1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26" fillId="11" borderId="1" xfId="6" applyFont="1" applyFill="1" applyBorder="1" applyAlignment="1">
      <alignment horizontal="left" vertical="top"/>
    </xf>
    <xf numFmtId="0" fontId="26" fillId="11" borderId="2" xfId="6" applyFont="1" applyFill="1" applyBorder="1" applyAlignment="1">
      <alignment horizontal="left" vertical="top"/>
    </xf>
    <xf numFmtId="0" fontId="26" fillId="11" borderId="3" xfId="6" applyFont="1" applyFill="1" applyBorder="1" applyAlignment="1">
      <alignment horizontal="left" vertical="top"/>
    </xf>
    <xf numFmtId="0" fontId="26" fillId="16" borderId="1" xfId="6" applyFont="1" applyFill="1" applyBorder="1" applyAlignment="1">
      <alignment horizontal="left" vertical="top"/>
    </xf>
    <xf numFmtId="0" fontId="26" fillId="16" borderId="2" xfId="6" applyFont="1" applyFill="1" applyBorder="1" applyAlignment="1">
      <alignment horizontal="left" vertical="top"/>
    </xf>
    <xf numFmtId="43" fontId="25" fillId="10" borderId="25" xfId="1" applyFont="1" applyFill="1" applyBorder="1" applyAlignment="1">
      <alignment horizontal="center" vertical="center"/>
    </xf>
    <xf numFmtId="43" fontId="25" fillId="10" borderId="12" xfId="1" applyFont="1" applyFill="1" applyBorder="1" applyAlignment="1">
      <alignment horizontal="center" vertical="center"/>
    </xf>
    <xf numFmtId="43" fontId="25" fillId="10" borderId="28" xfId="1" applyFont="1" applyFill="1" applyBorder="1" applyAlignment="1">
      <alignment horizontal="center" vertical="center"/>
    </xf>
    <xf numFmtId="43" fontId="25" fillId="10" borderId="27" xfId="1" applyFont="1" applyFill="1" applyBorder="1" applyAlignment="1">
      <alignment horizontal="center" vertical="center"/>
    </xf>
    <xf numFmtId="43" fontId="25" fillId="10" borderId="15" xfId="1" applyFont="1" applyFill="1" applyBorder="1" applyAlignment="1">
      <alignment horizontal="center" vertical="center"/>
    </xf>
    <xf numFmtId="43" fontId="25" fillId="10" borderId="30" xfId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43" fontId="25" fillId="25" borderId="25" xfId="1" applyFont="1" applyFill="1" applyBorder="1" applyAlignment="1">
      <alignment horizontal="center" vertical="center"/>
    </xf>
    <xf numFmtId="43" fontId="25" fillId="25" borderId="12" xfId="1" applyFont="1" applyFill="1" applyBorder="1" applyAlignment="1">
      <alignment horizontal="center" vertical="center"/>
    </xf>
    <xf numFmtId="43" fontId="25" fillId="25" borderId="28" xfId="1" applyFont="1" applyFill="1" applyBorder="1" applyAlignment="1">
      <alignment horizontal="center" vertical="center"/>
    </xf>
    <xf numFmtId="43" fontId="25" fillId="25" borderId="27" xfId="1" applyFont="1" applyFill="1" applyBorder="1" applyAlignment="1">
      <alignment horizontal="center" vertical="center"/>
    </xf>
    <xf numFmtId="43" fontId="25" fillId="25" borderId="15" xfId="1" applyFont="1" applyFill="1" applyBorder="1" applyAlignment="1">
      <alignment horizontal="center" vertical="center"/>
    </xf>
    <xf numFmtId="43" fontId="25" fillId="25" borderId="30" xfId="1" applyFont="1" applyFill="1" applyBorder="1" applyAlignment="1">
      <alignment horizontal="center" vertical="center"/>
    </xf>
    <xf numFmtId="43" fontId="25" fillId="13" borderId="25" xfId="1" applyFont="1" applyFill="1" applyBorder="1" applyAlignment="1">
      <alignment horizontal="center" vertical="center"/>
    </xf>
    <xf numFmtId="43" fontId="25" fillId="13" borderId="12" xfId="1" applyFont="1" applyFill="1" applyBorder="1" applyAlignment="1">
      <alignment horizontal="center" vertical="center"/>
    </xf>
    <xf numFmtId="43" fontId="25" fillId="13" borderId="28" xfId="1" applyFont="1" applyFill="1" applyBorder="1" applyAlignment="1">
      <alignment horizontal="center" vertical="center"/>
    </xf>
    <xf numFmtId="43" fontId="25" fillId="13" borderId="27" xfId="1" applyFont="1" applyFill="1" applyBorder="1" applyAlignment="1">
      <alignment horizontal="center" vertical="center"/>
    </xf>
    <xf numFmtId="43" fontId="25" fillId="13" borderId="15" xfId="1" applyFont="1" applyFill="1" applyBorder="1" applyAlignment="1">
      <alignment horizontal="center" vertical="center"/>
    </xf>
    <xf numFmtId="43" fontId="25" fillId="13" borderId="30" xfId="1" applyFont="1" applyFill="1" applyBorder="1" applyAlignment="1">
      <alignment horizontal="center" vertical="center"/>
    </xf>
    <xf numFmtId="43" fontId="25" fillId="15" borderId="25" xfId="1" applyFont="1" applyFill="1" applyBorder="1" applyAlignment="1">
      <alignment horizontal="center" vertical="center"/>
    </xf>
    <xf numFmtId="43" fontId="25" fillId="15" borderId="12" xfId="1" applyFont="1" applyFill="1" applyBorder="1" applyAlignment="1">
      <alignment horizontal="center" vertical="center"/>
    </xf>
    <xf numFmtId="43" fontId="25" fillId="15" borderId="28" xfId="1" applyFont="1" applyFill="1" applyBorder="1" applyAlignment="1">
      <alignment horizontal="center" vertical="center"/>
    </xf>
    <xf numFmtId="43" fontId="25" fillId="15" borderId="27" xfId="1" applyFont="1" applyFill="1" applyBorder="1" applyAlignment="1">
      <alignment horizontal="center" vertical="center"/>
    </xf>
    <xf numFmtId="43" fontId="25" fillId="15" borderId="15" xfId="1" applyFont="1" applyFill="1" applyBorder="1" applyAlignment="1">
      <alignment horizontal="center" vertical="center"/>
    </xf>
    <xf numFmtId="43" fontId="25" fillId="15" borderId="30" xfId="1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28" xfId="0" applyFont="1" applyFill="1" applyBorder="1" applyAlignment="1">
      <alignment horizontal="center"/>
    </xf>
    <xf numFmtId="0" fontId="26" fillId="30" borderId="1" xfId="6" applyFont="1" applyFill="1" applyBorder="1" applyAlignment="1">
      <alignment horizontal="left" vertical="top"/>
    </xf>
    <xf numFmtId="0" fontId="26" fillId="30" borderId="2" xfId="6" applyFont="1" applyFill="1" applyBorder="1" applyAlignment="1">
      <alignment horizontal="left" vertical="top"/>
    </xf>
    <xf numFmtId="0" fontId="26" fillId="30" borderId="3" xfId="6" applyFont="1" applyFill="1" applyBorder="1" applyAlignment="1">
      <alignment horizontal="left" vertical="top"/>
    </xf>
    <xf numFmtId="0" fontId="26" fillId="8" borderId="1" xfId="6" applyFont="1" applyFill="1" applyBorder="1" applyAlignment="1">
      <alignment horizontal="left" vertical="top"/>
    </xf>
    <xf numFmtId="0" fontId="26" fillId="8" borderId="2" xfId="6" applyFont="1" applyFill="1" applyBorder="1" applyAlignment="1">
      <alignment horizontal="left" vertical="top"/>
    </xf>
    <xf numFmtId="0" fontId="26" fillId="8" borderId="3" xfId="6" applyFont="1" applyFill="1" applyBorder="1" applyAlignment="1">
      <alignment horizontal="left" vertical="top"/>
    </xf>
    <xf numFmtId="0" fontId="10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9" fillId="6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top"/>
    </xf>
    <xf numFmtId="0" fontId="7" fillId="0" borderId="12" xfId="3" applyFont="1" applyFill="1" applyBorder="1" applyAlignment="1">
      <alignment horizontal="left" vertical="top"/>
    </xf>
    <xf numFmtId="0" fontId="7" fillId="0" borderId="5" xfId="3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21" borderId="1" xfId="3" applyFont="1" applyFill="1" applyBorder="1" applyAlignment="1">
      <alignment horizontal="center" vertical="top"/>
    </xf>
    <xf numFmtId="0" fontId="8" fillId="21" borderId="2" xfId="3" applyFont="1" applyFill="1" applyBorder="1" applyAlignment="1">
      <alignment horizontal="center" vertical="top"/>
    </xf>
    <xf numFmtId="0" fontId="8" fillId="21" borderId="3" xfId="3" applyFont="1" applyFill="1" applyBorder="1" applyAlignment="1">
      <alignment horizontal="center" vertical="top"/>
    </xf>
    <xf numFmtId="0" fontId="9" fillId="16" borderId="1" xfId="3" applyFont="1" applyFill="1" applyBorder="1" applyAlignment="1">
      <alignment horizontal="center" vertical="center"/>
    </xf>
    <xf numFmtId="0" fontId="9" fillId="16" borderId="3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top"/>
    </xf>
    <xf numFmtId="0" fontId="7" fillId="0" borderId="13" xfId="3" applyFont="1" applyFill="1" applyBorder="1" applyAlignment="1">
      <alignment horizontal="center" vertical="top"/>
    </xf>
    <xf numFmtId="0" fontId="9" fillId="16" borderId="2" xfId="3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top"/>
    </xf>
    <xf numFmtId="0" fontId="10" fillId="0" borderId="28" xfId="0" applyFont="1" applyBorder="1" applyAlignment="1">
      <alignment horizontal="center"/>
    </xf>
    <xf numFmtId="0" fontId="9" fillId="16" borderId="10" xfId="3" applyFont="1" applyFill="1" applyBorder="1" applyAlignment="1">
      <alignment horizontal="center" vertical="center"/>
    </xf>
    <xf numFmtId="0" fontId="8" fillId="25" borderId="1" xfId="3" applyFont="1" applyFill="1" applyBorder="1" applyAlignment="1">
      <alignment horizontal="center" vertical="top"/>
    </xf>
    <xf numFmtId="0" fontId="8" fillId="25" borderId="2" xfId="3" applyFont="1" applyFill="1" applyBorder="1" applyAlignment="1">
      <alignment horizontal="center" vertical="top"/>
    </xf>
    <xf numFmtId="0" fontId="8" fillId="25" borderId="3" xfId="3" applyFont="1" applyFill="1" applyBorder="1" applyAlignment="1">
      <alignment horizontal="center" vertical="top"/>
    </xf>
    <xf numFmtId="0" fontId="9" fillId="25" borderId="10" xfId="3" applyFont="1" applyFill="1" applyBorder="1" applyAlignment="1">
      <alignment horizontal="center" vertical="center"/>
    </xf>
    <xf numFmtId="0" fontId="9" fillId="25" borderId="3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top"/>
    </xf>
    <xf numFmtId="0" fontId="7" fillId="0" borderId="28" xfId="3" applyFont="1" applyFill="1" applyBorder="1" applyAlignment="1">
      <alignment horizontal="center" vertical="top"/>
    </xf>
    <xf numFmtId="0" fontId="2" fillId="0" borderId="28" xfId="0" applyFont="1" applyBorder="1" applyAlignment="1">
      <alignment horizontal="center"/>
    </xf>
    <xf numFmtId="0" fontId="9" fillId="25" borderId="2" xfId="3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7" fillId="0" borderId="25" xfId="3" applyFont="1" applyFill="1" applyBorder="1" applyAlignment="1">
      <alignment horizontal="left" vertical="top"/>
    </xf>
    <xf numFmtId="0" fontId="7" fillId="0" borderId="28" xfId="3" applyFont="1" applyFill="1" applyBorder="1" applyAlignment="1">
      <alignment horizontal="left" vertical="top"/>
    </xf>
    <xf numFmtId="0" fontId="7" fillId="0" borderId="29" xfId="3" applyFont="1" applyFill="1" applyBorder="1" applyAlignment="1">
      <alignment horizontal="center" vertical="top"/>
    </xf>
    <xf numFmtId="0" fontId="8" fillId="28" borderId="1" xfId="3" applyFont="1" applyFill="1" applyBorder="1" applyAlignment="1">
      <alignment horizontal="center" vertical="top"/>
    </xf>
    <xf numFmtId="0" fontId="8" fillId="28" borderId="2" xfId="3" applyFont="1" applyFill="1" applyBorder="1" applyAlignment="1">
      <alignment horizontal="center" vertical="top"/>
    </xf>
    <xf numFmtId="0" fontId="8" fillId="28" borderId="3" xfId="3" applyFont="1" applyFill="1" applyBorder="1" applyAlignment="1">
      <alignment horizontal="center" vertical="top"/>
    </xf>
    <xf numFmtId="0" fontId="9" fillId="31" borderId="1" xfId="3" applyFont="1" applyFill="1" applyBorder="1" applyAlignment="1">
      <alignment horizontal="center" vertical="center"/>
    </xf>
    <xf numFmtId="0" fontId="9" fillId="31" borderId="3" xfId="3" applyFont="1" applyFill="1" applyBorder="1" applyAlignment="1">
      <alignment horizontal="center" vertical="center"/>
    </xf>
    <xf numFmtId="0" fontId="9" fillId="31" borderId="2" xfId="3" applyFont="1" applyFill="1" applyBorder="1" applyAlignment="1">
      <alignment horizontal="center" vertical="center"/>
    </xf>
    <xf numFmtId="0" fontId="8" fillId="24" borderId="1" xfId="3" applyFont="1" applyFill="1" applyBorder="1" applyAlignment="1">
      <alignment horizontal="center" vertical="top"/>
    </xf>
    <xf numFmtId="0" fontId="8" fillId="24" borderId="2" xfId="3" applyFont="1" applyFill="1" applyBorder="1" applyAlignment="1">
      <alignment horizontal="center" vertical="top"/>
    </xf>
    <xf numFmtId="0" fontId="8" fillId="24" borderId="3" xfId="3" applyFont="1" applyFill="1" applyBorder="1" applyAlignment="1">
      <alignment horizontal="center" vertical="top"/>
    </xf>
    <xf numFmtId="0" fontId="8" fillId="23" borderId="1" xfId="3" applyFont="1" applyFill="1" applyBorder="1" applyAlignment="1">
      <alignment horizontal="center" vertical="top"/>
    </xf>
    <xf numFmtId="0" fontId="8" fillId="23" borderId="2" xfId="3" applyFont="1" applyFill="1" applyBorder="1" applyAlignment="1">
      <alignment horizontal="center" vertical="top"/>
    </xf>
    <xf numFmtId="0" fontId="8" fillId="23" borderId="3" xfId="3" applyFont="1" applyFill="1" applyBorder="1" applyAlignment="1">
      <alignment horizontal="center" vertical="top"/>
    </xf>
    <xf numFmtId="0" fontId="9" fillId="24" borderId="1" xfId="3" applyFont="1" applyFill="1" applyBorder="1" applyAlignment="1">
      <alignment horizontal="center" vertical="center"/>
    </xf>
    <xf numFmtId="0" fontId="9" fillId="24" borderId="17" xfId="3" applyFont="1" applyFill="1" applyBorder="1" applyAlignment="1">
      <alignment horizontal="center" vertical="center"/>
    </xf>
    <xf numFmtId="0" fontId="9" fillId="24" borderId="10" xfId="3" applyFont="1" applyFill="1" applyBorder="1" applyAlignment="1">
      <alignment horizontal="center" vertical="center"/>
    </xf>
    <xf numFmtId="0" fontId="9" fillId="24" borderId="2" xfId="3" applyFont="1" applyFill="1" applyBorder="1" applyAlignment="1">
      <alignment horizontal="center" vertical="center"/>
    </xf>
    <xf numFmtId="0" fontId="9" fillId="24" borderId="3" xfId="3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</cellXfs>
  <cellStyles count="10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3" xfId="6" xr:uid="{00000000-0005-0000-0000-000005000000}"/>
    <cellStyle name="Normal 3 2" xfId="7" xr:uid="{00000000-0005-0000-0000-000006000000}"/>
    <cellStyle name="Normal 4" xfId="9" xr:uid="{00000000-0005-0000-0000-000007000000}"/>
    <cellStyle name="Percent" xfId="2" builtinId="5"/>
    <cellStyle name="Percent 2" xfId="5" xr:uid="{00000000-0005-0000-0000-000009000000}"/>
  </cellStyles>
  <dxfs count="0"/>
  <tableStyles count="0" defaultTableStyle="TableStyleMedium2" defaultPivotStyle="PivotStyleLight16"/>
  <colors>
    <mruColors>
      <color rgb="FFFFFF99"/>
      <color rgb="FF666699"/>
      <color rgb="FFEEDDF3"/>
      <color rgb="FFFF9900"/>
      <color rgb="FFDEE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</xdr:row>
          <xdr:rowOff>9525</xdr:rowOff>
        </xdr:from>
        <xdr:to>
          <xdr:col>11</xdr:col>
          <xdr:colOff>228600</xdr:colOff>
          <xdr:row>3</xdr:row>
          <xdr:rowOff>180975</xdr:rowOff>
        </xdr:to>
        <xdr:sp macro="" textlink="">
          <xdr:nvSpPr>
            <xdr:cNvPr id="37892" name="Object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2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9525</xdr:rowOff>
        </xdr:from>
        <xdr:to>
          <xdr:col>11</xdr:col>
          <xdr:colOff>238125</xdr:colOff>
          <xdr:row>4</xdr:row>
          <xdr:rowOff>0</xdr:rowOff>
        </xdr:to>
        <xdr:sp macro="" textlink="">
          <xdr:nvSpPr>
            <xdr:cNvPr id="37894" name="Object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2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28575</xdr:rowOff>
        </xdr:from>
        <xdr:to>
          <xdr:col>11</xdr:col>
          <xdr:colOff>228600</xdr:colOff>
          <xdr:row>4</xdr:row>
          <xdr:rowOff>9525</xdr:rowOff>
        </xdr:to>
        <xdr:sp macro="" textlink="">
          <xdr:nvSpPr>
            <xdr:cNvPr id="37897" name="Object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2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</xdr:row>
          <xdr:rowOff>180975</xdr:rowOff>
        </xdr:from>
        <xdr:to>
          <xdr:col>15</xdr:col>
          <xdr:colOff>295275</xdr:colOff>
          <xdr:row>3</xdr:row>
          <xdr:rowOff>161925</xdr:rowOff>
        </xdr:to>
        <xdr:sp macro="" textlink="">
          <xdr:nvSpPr>
            <xdr:cNvPr id="37904" name="Object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2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2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AG30"/>
  <sheetViews>
    <sheetView zoomScaleNormal="100" workbookViewId="0">
      <selection activeCell="J31" sqref="J31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10.42578125" bestFit="1" customWidth="1"/>
    <col min="4" max="4" width="10.140625" bestFit="1" customWidth="1"/>
    <col min="5" max="11" width="9" bestFit="1" customWidth="1"/>
    <col min="12" max="12" width="10.5703125" bestFit="1" customWidth="1"/>
    <col min="13" max="13" width="10.85546875" bestFit="1" customWidth="1"/>
    <col min="14" max="14" width="10.5703125" bestFit="1" customWidth="1"/>
    <col min="17" max="17" width="13.28515625" style="252" bestFit="1" customWidth="1"/>
    <col min="18" max="18" width="9" bestFit="1" customWidth="1"/>
    <col min="19" max="19" width="10.42578125" bestFit="1" customWidth="1"/>
    <col min="20" max="20" width="10.140625" bestFit="1" customWidth="1"/>
    <col min="21" max="24" width="9" bestFit="1" customWidth="1"/>
    <col min="25" max="25" width="13.85546875" bestFit="1" customWidth="1"/>
    <col min="26" max="26" width="9" bestFit="1" customWidth="1"/>
    <col min="27" max="27" width="13.28515625" bestFit="1" customWidth="1"/>
    <col min="28" max="28" width="9" bestFit="1" customWidth="1"/>
    <col min="29" max="29" width="10.85546875" bestFit="1" customWidth="1"/>
    <col min="30" max="30" width="10.5703125" bestFit="1" customWidth="1"/>
    <col min="32" max="32" width="13.28515625" bestFit="1" customWidth="1"/>
  </cols>
  <sheetData>
    <row r="1" spans="1:33" ht="24.75" thickTop="1" thickBot="1" x14ac:dyDescent="0.4">
      <c r="A1" s="545" t="s">
        <v>121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7"/>
      <c r="Q1" s="548" t="s">
        <v>492</v>
      </c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50"/>
    </row>
    <row r="2" spans="1:33" ht="16.5" thickTop="1" thickBot="1" x14ac:dyDescent="0.3">
      <c r="A2" s="69" t="s">
        <v>122</v>
      </c>
      <c r="B2" s="70" t="s">
        <v>123</v>
      </c>
      <c r="C2" s="70" t="s">
        <v>124</v>
      </c>
      <c r="D2" s="70" t="s">
        <v>125</v>
      </c>
      <c r="E2" s="70" t="s">
        <v>126</v>
      </c>
      <c r="F2" s="70" t="s">
        <v>127</v>
      </c>
      <c r="G2" s="70" t="s">
        <v>128</v>
      </c>
      <c r="H2" s="70" t="s">
        <v>129</v>
      </c>
      <c r="I2" s="70" t="s">
        <v>130</v>
      </c>
      <c r="J2" s="70" t="s">
        <v>131</v>
      </c>
      <c r="K2" s="70" t="s">
        <v>132</v>
      </c>
      <c r="L2" s="70" t="s">
        <v>133</v>
      </c>
      <c r="M2" s="70" t="s">
        <v>134</v>
      </c>
      <c r="N2" s="71" t="s">
        <v>135</v>
      </c>
      <c r="Q2" s="327" t="s">
        <v>122</v>
      </c>
      <c r="R2" s="328" t="s">
        <v>123</v>
      </c>
      <c r="S2" s="328" t="s">
        <v>124</v>
      </c>
      <c r="T2" s="328" t="s">
        <v>125</v>
      </c>
      <c r="U2" s="328" t="s">
        <v>126</v>
      </c>
      <c r="V2" s="328" t="s">
        <v>127</v>
      </c>
      <c r="W2" s="328" t="s">
        <v>128</v>
      </c>
      <c r="X2" s="328" t="s">
        <v>129</v>
      </c>
      <c r="Y2" s="328" t="s">
        <v>130</v>
      </c>
      <c r="Z2" s="328" t="s">
        <v>131</v>
      </c>
      <c r="AA2" s="328" t="s">
        <v>132</v>
      </c>
      <c r="AB2" s="328" t="s">
        <v>133</v>
      </c>
      <c r="AC2" s="328" t="s">
        <v>134</v>
      </c>
      <c r="AD2" s="329" t="s">
        <v>135</v>
      </c>
      <c r="AF2" s="497" t="s">
        <v>540</v>
      </c>
      <c r="AG2" t="s">
        <v>541</v>
      </c>
    </row>
    <row r="3" spans="1:33" ht="16.5" thickTop="1" thickBot="1" x14ac:dyDescent="0.3">
      <c r="A3" s="65" t="s">
        <v>136</v>
      </c>
      <c r="B3" s="63">
        <v>289043</v>
      </c>
      <c r="C3" s="63">
        <v>382997</v>
      </c>
      <c r="D3" s="63">
        <v>311449.71999999997</v>
      </c>
      <c r="E3" s="63">
        <v>283342.46999999997</v>
      </c>
      <c r="F3" s="63">
        <v>373889.69</v>
      </c>
      <c r="G3" s="63">
        <v>290256</v>
      </c>
      <c r="H3" s="63">
        <v>285410.82</v>
      </c>
      <c r="I3" s="63">
        <v>476068</v>
      </c>
      <c r="J3" s="63">
        <v>373334.47</v>
      </c>
      <c r="K3" s="63">
        <v>350722.24</v>
      </c>
      <c r="L3" s="500">
        <v>445536.5</v>
      </c>
      <c r="M3" s="498">
        <v>350000</v>
      </c>
      <c r="N3" s="67">
        <f>SUM(B3:M3)</f>
        <v>4212049.91</v>
      </c>
      <c r="Q3" s="330" t="s">
        <v>493</v>
      </c>
      <c r="R3" s="331">
        <f>AVERAGE(R4:R13)</f>
        <v>300932.7</v>
      </c>
      <c r="S3" s="331">
        <f t="shared" ref="S3:AC3" si="0">AVERAGE(S4:S13)</f>
        <v>299939.09999999998</v>
      </c>
      <c r="T3" s="331">
        <f t="shared" si="0"/>
        <v>282654.67199999996</v>
      </c>
      <c r="U3" s="331">
        <f t="shared" si="0"/>
        <v>262032.94699999999</v>
      </c>
      <c r="V3" s="331">
        <f t="shared" si="0"/>
        <v>330110.36900000001</v>
      </c>
      <c r="W3" s="331">
        <f t="shared" si="0"/>
        <v>238095.5</v>
      </c>
      <c r="X3" s="331">
        <f t="shared" si="0"/>
        <v>246962.98200000002</v>
      </c>
      <c r="Y3" s="331">
        <f t="shared" si="0"/>
        <v>376008.3</v>
      </c>
      <c r="Z3" s="331">
        <f t="shared" si="0"/>
        <v>313339.34699999995</v>
      </c>
      <c r="AA3" s="331">
        <f>AVERAGE(AA4:AA13)</f>
        <v>323918.32400000002</v>
      </c>
      <c r="AB3" s="331">
        <f t="shared" si="0"/>
        <v>367224.25</v>
      </c>
      <c r="AC3" s="331">
        <f t="shared" si="0"/>
        <v>363119.8</v>
      </c>
      <c r="AD3" s="332">
        <f>SUM(R3:AC3)</f>
        <v>3704338.2909999997</v>
      </c>
      <c r="AF3" s="517">
        <f>AD4+AF4</f>
        <v>4338411.4073000001</v>
      </c>
    </row>
    <row r="4" spans="1:33" ht="16.5" thickTop="1" thickBot="1" x14ac:dyDescent="0.3">
      <c r="A4" s="65" t="s">
        <v>137</v>
      </c>
      <c r="B4" s="63">
        <v>317978</v>
      </c>
      <c r="C4" s="63">
        <v>373839</v>
      </c>
      <c r="D4" s="63">
        <v>308015</v>
      </c>
      <c r="E4" s="63">
        <v>302098</v>
      </c>
      <c r="F4" s="63">
        <v>403408</v>
      </c>
      <c r="G4" s="63">
        <v>283687</v>
      </c>
      <c r="H4" s="63">
        <v>231822</v>
      </c>
      <c r="I4" s="63">
        <v>270113</v>
      </c>
      <c r="J4" s="63">
        <v>278897</v>
      </c>
      <c r="K4" s="63">
        <v>327102</v>
      </c>
      <c r="L4" s="63">
        <v>407589</v>
      </c>
      <c r="M4" s="63">
        <v>301623</v>
      </c>
      <c r="N4" s="67">
        <f>SUM(B4:M4)</f>
        <v>3806171</v>
      </c>
      <c r="Q4" s="65" t="s">
        <v>136</v>
      </c>
      <c r="R4" s="63">
        <v>289043</v>
      </c>
      <c r="S4" s="63">
        <v>382997</v>
      </c>
      <c r="T4" s="63">
        <v>311449.71999999997</v>
      </c>
      <c r="U4" s="63">
        <v>283342.46999999997</v>
      </c>
      <c r="V4" s="63">
        <v>373889.69</v>
      </c>
      <c r="W4" s="63">
        <v>290256</v>
      </c>
      <c r="X4" s="63">
        <v>285410.82</v>
      </c>
      <c r="Y4" s="63">
        <v>476068</v>
      </c>
      <c r="Z4" s="63">
        <v>373334.47</v>
      </c>
      <c r="AA4" s="63">
        <v>350722.24</v>
      </c>
      <c r="AB4" s="331">
        <f>L3</f>
        <v>445536.5</v>
      </c>
      <c r="AC4" s="331">
        <f>M3</f>
        <v>350000</v>
      </c>
      <c r="AD4" s="67">
        <f>SUM(R4:AC4)</f>
        <v>4212049.91</v>
      </c>
      <c r="AF4" s="86">
        <f>AD4*0.03</f>
        <v>126361.4973</v>
      </c>
    </row>
    <row r="5" spans="1:33" ht="15.75" thickTop="1" x14ac:dyDescent="0.25">
      <c r="A5" s="65" t="s">
        <v>138</v>
      </c>
      <c r="B5" s="63">
        <v>352991</v>
      </c>
      <c r="C5" s="63">
        <v>314082</v>
      </c>
      <c r="D5" s="63">
        <v>320739</v>
      </c>
      <c r="E5" s="63">
        <v>280477</v>
      </c>
      <c r="F5" s="63">
        <v>390621</v>
      </c>
      <c r="G5" s="63">
        <v>270351</v>
      </c>
      <c r="H5" s="63">
        <v>280058</v>
      </c>
      <c r="I5" s="63">
        <v>407905</v>
      </c>
      <c r="J5" s="63">
        <v>343221</v>
      </c>
      <c r="K5" s="63">
        <v>352523</v>
      </c>
      <c r="L5" s="63">
        <v>395262</v>
      </c>
      <c r="M5" s="63">
        <v>380262</v>
      </c>
      <c r="N5" s="67">
        <f t="shared" ref="N5:N12" si="1">SUM(B5:M5)</f>
        <v>4088492</v>
      </c>
      <c r="Q5" s="65" t="s">
        <v>137</v>
      </c>
      <c r="R5" s="63">
        <v>317978</v>
      </c>
      <c r="S5" s="63">
        <v>373839</v>
      </c>
      <c r="T5" s="63">
        <v>308015</v>
      </c>
      <c r="U5" s="63">
        <v>302098</v>
      </c>
      <c r="V5" s="63">
        <v>403408</v>
      </c>
      <c r="W5" s="63">
        <v>283687</v>
      </c>
      <c r="X5" s="63">
        <v>231822</v>
      </c>
      <c r="Y5" s="63">
        <v>270113</v>
      </c>
      <c r="Z5" s="63">
        <v>278897</v>
      </c>
      <c r="AA5" s="63">
        <v>327102</v>
      </c>
      <c r="AB5" s="63">
        <v>407589</v>
      </c>
      <c r="AC5" s="63">
        <v>301623</v>
      </c>
      <c r="AD5" s="67">
        <f>SUM(R5:AC5)</f>
        <v>3806171</v>
      </c>
      <c r="AF5" s="497">
        <f t="shared" ref="AF5:AF13" si="2">(AD4/AD5)-1</f>
        <v>0.10663706649018145</v>
      </c>
      <c r="AG5" s="516">
        <f>AVERAGE(AF5:AF13)</f>
        <v>3.2914971161492383E-2</v>
      </c>
    </row>
    <row r="6" spans="1:33" x14ac:dyDescent="0.25">
      <c r="A6" s="65" t="s">
        <v>139</v>
      </c>
      <c r="B6" s="63">
        <v>264455</v>
      </c>
      <c r="C6" s="63">
        <v>289272</v>
      </c>
      <c r="D6" s="63">
        <v>301423</v>
      </c>
      <c r="E6" s="63">
        <v>294543</v>
      </c>
      <c r="F6" s="63">
        <v>320696</v>
      </c>
      <c r="G6" s="63">
        <v>222907</v>
      </c>
      <c r="H6" s="63">
        <v>261551</v>
      </c>
      <c r="I6" s="63">
        <v>427445</v>
      </c>
      <c r="J6" s="63">
        <v>315148</v>
      </c>
      <c r="K6" s="63">
        <v>379174</v>
      </c>
      <c r="L6" s="63">
        <v>392719</v>
      </c>
      <c r="M6" s="63">
        <v>506136</v>
      </c>
      <c r="N6" s="67">
        <f t="shared" si="1"/>
        <v>3975469</v>
      </c>
      <c r="Q6" s="65" t="s">
        <v>138</v>
      </c>
      <c r="R6" s="63">
        <v>352991</v>
      </c>
      <c r="S6" s="63">
        <v>314082</v>
      </c>
      <c r="T6" s="63">
        <v>320739</v>
      </c>
      <c r="U6" s="63">
        <v>280477</v>
      </c>
      <c r="V6" s="63">
        <v>390621</v>
      </c>
      <c r="W6" s="63">
        <v>270351</v>
      </c>
      <c r="X6" s="63">
        <v>280058</v>
      </c>
      <c r="Y6" s="63">
        <v>407905</v>
      </c>
      <c r="Z6" s="63">
        <v>343221</v>
      </c>
      <c r="AA6" s="63">
        <v>352523</v>
      </c>
      <c r="AB6" s="63">
        <v>395262</v>
      </c>
      <c r="AC6" s="63">
        <v>380262</v>
      </c>
      <c r="AD6" s="67">
        <f t="shared" ref="AD6:AD13" si="3">SUM(R6:AC6)</f>
        <v>4088492</v>
      </c>
      <c r="AF6" s="497">
        <f t="shared" si="2"/>
        <v>-6.9052599344697208E-2</v>
      </c>
    </row>
    <row r="7" spans="1:33" x14ac:dyDescent="0.25">
      <c r="A7" s="65" t="s">
        <v>140</v>
      </c>
      <c r="B7" s="63">
        <v>303769</v>
      </c>
      <c r="C7" s="63">
        <v>290286</v>
      </c>
      <c r="D7" s="63">
        <v>291874</v>
      </c>
      <c r="E7" s="63">
        <v>256031</v>
      </c>
      <c r="F7" s="63">
        <v>314244</v>
      </c>
      <c r="G7" s="63">
        <v>232918</v>
      </c>
      <c r="H7" s="63">
        <v>249158</v>
      </c>
      <c r="I7" s="63">
        <v>376622</v>
      </c>
      <c r="J7" s="63">
        <v>358291</v>
      </c>
      <c r="K7" s="63">
        <v>321451</v>
      </c>
      <c r="L7" s="63">
        <v>351277</v>
      </c>
      <c r="M7" s="63">
        <v>366994</v>
      </c>
      <c r="N7" s="67">
        <f t="shared" si="1"/>
        <v>3712915</v>
      </c>
      <c r="Q7" s="65" t="s">
        <v>139</v>
      </c>
      <c r="R7" s="63">
        <v>264455</v>
      </c>
      <c r="S7" s="63">
        <v>289272</v>
      </c>
      <c r="T7" s="63">
        <v>301423</v>
      </c>
      <c r="U7" s="63">
        <v>294543</v>
      </c>
      <c r="V7" s="63">
        <v>320696</v>
      </c>
      <c r="W7" s="63">
        <v>222907</v>
      </c>
      <c r="X7" s="63">
        <v>261551</v>
      </c>
      <c r="Y7" s="63">
        <v>427445</v>
      </c>
      <c r="Z7" s="63">
        <v>315148</v>
      </c>
      <c r="AA7" s="63">
        <v>379174</v>
      </c>
      <c r="AB7" s="63">
        <v>392719</v>
      </c>
      <c r="AC7" s="63">
        <v>506136</v>
      </c>
      <c r="AD7" s="67">
        <f t="shared" si="3"/>
        <v>3975469</v>
      </c>
      <c r="AF7" s="497">
        <f t="shared" si="2"/>
        <v>2.8430104724750604E-2</v>
      </c>
    </row>
    <row r="8" spans="1:33" x14ac:dyDescent="0.25">
      <c r="A8" s="65" t="s">
        <v>141</v>
      </c>
      <c r="B8" s="63">
        <v>319919</v>
      </c>
      <c r="C8" s="63">
        <v>304854</v>
      </c>
      <c r="D8" s="63">
        <v>269317</v>
      </c>
      <c r="E8" s="63">
        <v>249004</v>
      </c>
      <c r="F8" s="63">
        <v>329373</v>
      </c>
      <c r="G8" s="63">
        <v>240393</v>
      </c>
      <c r="H8" s="63">
        <v>260277</v>
      </c>
      <c r="I8" s="63">
        <v>418291</v>
      </c>
      <c r="J8" s="63">
        <v>294443</v>
      </c>
      <c r="K8" s="63">
        <v>307030</v>
      </c>
      <c r="L8" s="63">
        <v>341753</v>
      </c>
      <c r="M8" s="63">
        <v>367812</v>
      </c>
      <c r="N8" s="67">
        <f t="shared" si="1"/>
        <v>3702466</v>
      </c>
      <c r="Q8" s="65" t="s">
        <v>140</v>
      </c>
      <c r="R8" s="63">
        <v>303769</v>
      </c>
      <c r="S8" s="63">
        <v>290286</v>
      </c>
      <c r="T8" s="63">
        <v>291874</v>
      </c>
      <c r="U8" s="63">
        <v>256031</v>
      </c>
      <c r="V8" s="63">
        <v>314244</v>
      </c>
      <c r="W8" s="63">
        <v>232918</v>
      </c>
      <c r="X8" s="63">
        <v>249158</v>
      </c>
      <c r="Y8" s="63">
        <v>376622</v>
      </c>
      <c r="Z8" s="63">
        <v>358291</v>
      </c>
      <c r="AA8" s="63">
        <v>321451</v>
      </c>
      <c r="AB8" s="63">
        <v>351277</v>
      </c>
      <c r="AC8" s="63">
        <v>366994</v>
      </c>
      <c r="AD8" s="67">
        <f t="shared" si="3"/>
        <v>3712915</v>
      </c>
      <c r="AF8" s="497">
        <f t="shared" si="2"/>
        <v>7.0713711463903595E-2</v>
      </c>
    </row>
    <row r="9" spans="1:33" x14ac:dyDescent="0.25">
      <c r="A9" s="65" t="s">
        <v>142</v>
      </c>
      <c r="B9" s="63">
        <v>325253</v>
      </c>
      <c r="C9" s="63">
        <v>285482</v>
      </c>
      <c r="D9" s="63">
        <v>283190</v>
      </c>
      <c r="E9" s="63">
        <v>260445</v>
      </c>
      <c r="F9" s="63">
        <v>314894</v>
      </c>
      <c r="G9" s="63">
        <v>221590</v>
      </c>
      <c r="H9" s="63">
        <v>222973</v>
      </c>
      <c r="I9" s="63">
        <v>349337</v>
      </c>
      <c r="J9" s="63">
        <v>350963</v>
      </c>
      <c r="K9" s="63">
        <v>316839</v>
      </c>
      <c r="L9" s="63">
        <v>346278</v>
      </c>
      <c r="M9" s="63">
        <v>363303</v>
      </c>
      <c r="N9" s="67">
        <f t="shared" si="1"/>
        <v>3640547</v>
      </c>
      <c r="Q9" s="65" t="s">
        <v>141</v>
      </c>
      <c r="R9" s="63">
        <v>319919</v>
      </c>
      <c r="S9" s="63">
        <v>304854</v>
      </c>
      <c r="T9" s="63">
        <v>269317</v>
      </c>
      <c r="U9" s="63">
        <v>249004</v>
      </c>
      <c r="V9" s="63">
        <v>329373</v>
      </c>
      <c r="W9" s="63">
        <v>240393</v>
      </c>
      <c r="X9" s="63">
        <v>260277</v>
      </c>
      <c r="Y9" s="63">
        <v>418291</v>
      </c>
      <c r="Z9" s="63">
        <v>294443</v>
      </c>
      <c r="AA9" s="63">
        <v>307030</v>
      </c>
      <c r="AB9" s="63">
        <v>341753</v>
      </c>
      <c r="AC9" s="63">
        <v>367812</v>
      </c>
      <c r="AD9" s="67">
        <f t="shared" si="3"/>
        <v>3702466</v>
      </c>
      <c r="AF9" s="497">
        <f t="shared" si="2"/>
        <v>2.8221731138111661E-3</v>
      </c>
    </row>
    <row r="10" spans="1:33" x14ac:dyDescent="0.25">
      <c r="A10" s="65" t="s">
        <v>143</v>
      </c>
      <c r="B10" s="63">
        <v>303549</v>
      </c>
      <c r="C10" s="63">
        <v>258485</v>
      </c>
      <c r="D10" s="63">
        <v>255608</v>
      </c>
      <c r="E10" s="63">
        <v>238509</v>
      </c>
      <c r="F10" s="63">
        <v>285590</v>
      </c>
      <c r="G10" s="63">
        <v>211115</v>
      </c>
      <c r="H10" s="63">
        <v>250601</v>
      </c>
      <c r="I10" s="63">
        <v>346447</v>
      </c>
      <c r="J10" s="63">
        <v>289008</v>
      </c>
      <c r="K10" s="63">
        <v>314113</v>
      </c>
      <c r="L10" s="63">
        <v>328850</v>
      </c>
      <c r="M10" s="63">
        <v>351927</v>
      </c>
      <c r="N10" s="67">
        <f t="shared" si="1"/>
        <v>3433802</v>
      </c>
      <c r="Q10" s="65" t="s">
        <v>142</v>
      </c>
      <c r="R10" s="63">
        <v>325253</v>
      </c>
      <c r="S10" s="63">
        <v>285482</v>
      </c>
      <c r="T10" s="63">
        <v>283190</v>
      </c>
      <c r="U10" s="63">
        <v>260445</v>
      </c>
      <c r="V10" s="63">
        <v>314894</v>
      </c>
      <c r="W10" s="63">
        <v>221590</v>
      </c>
      <c r="X10" s="63">
        <v>222973</v>
      </c>
      <c r="Y10" s="63">
        <v>349337</v>
      </c>
      <c r="Z10" s="63">
        <v>350963</v>
      </c>
      <c r="AA10" s="63">
        <v>316839</v>
      </c>
      <c r="AB10" s="63">
        <v>346278</v>
      </c>
      <c r="AC10" s="63">
        <v>363303</v>
      </c>
      <c r="AD10" s="67">
        <f t="shared" si="3"/>
        <v>3640547</v>
      </c>
      <c r="AF10" s="497">
        <f t="shared" si="2"/>
        <v>1.7008158389384853E-2</v>
      </c>
    </row>
    <row r="11" spans="1:33" x14ac:dyDescent="0.25">
      <c r="A11" s="79" t="s">
        <v>144</v>
      </c>
      <c r="B11" s="63">
        <v>270650</v>
      </c>
      <c r="C11" s="63">
        <v>256200</v>
      </c>
      <c r="D11" s="63">
        <v>237351</v>
      </c>
      <c r="E11" s="63">
        <v>243956</v>
      </c>
      <c r="F11" s="63">
        <v>291537</v>
      </c>
      <c r="G11" s="63">
        <v>211967</v>
      </c>
      <c r="H11" s="63">
        <v>221346</v>
      </c>
      <c r="I11" s="63">
        <v>355037</v>
      </c>
      <c r="J11" s="63">
        <v>257796</v>
      </c>
      <c r="K11" s="63">
        <v>285779</v>
      </c>
      <c r="L11" s="63">
        <v>328991</v>
      </c>
      <c r="M11" s="63">
        <v>334475</v>
      </c>
      <c r="N11" s="67">
        <f t="shared" si="1"/>
        <v>3295085</v>
      </c>
      <c r="Q11" s="65" t="s">
        <v>143</v>
      </c>
      <c r="R11" s="63">
        <v>303549</v>
      </c>
      <c r="S11" s="63">
        <v>258485</v>
      </c>
      <c r="T11" s="63">
        <v>255608</v>
      </c>
      <c r="U11" s="63">
        <v>238509</v>
      </c>
      <c r="V11" s="63">
        <v>285590</v>
      </c>
      <c r="W11" s="63">
        <v>211115</v>
      </c>
      <c r="X11" s="63">
        <v>250601</v>
      </c>
      <c r="Y11" s="63">
        <v>346447</v>
      </c>
      <c r="Z11" s="63">
        <v>289008</v>
      </c>
      <c r="AA11" s="63">
        <v>314113</v>
      </c>
      <c r="AB11" s="63">
        <v>328850</v>
      </c>
      <c r="AC11" s="63">
        <v>351927</v>
      </c>
      <c r="AD11" s="67">
        <f t="shared" si="3"/>
        <v>3433802</v>
      </c>
      <c r="AF11" s="497">
        <f t="shared" si="2"/>
        <v>6.0208771501676583E-2</v>
      </c>
    </row>
    <row r="12" spans="1:33" ht="15.75" thickBot="1" x14ac:dyDescent="0.3">
      <c r="A12" s="78" t="s">
        <v>145</v>
      </c>
      <c r="B12" s="64">
        <v>261720</v>
      </c>
      <c r="C12" s="64">
        <v>243894</v>
      </c>
      <c r="D12" s="64">
        <v>247580</v>
      </c>
      <c r="E12" s="64">
        <v>211924</v>
      </c>
      <c r="F12" s="64">
        <v>276851</v>
      </c>
      <c r="G12" s="64">
        <v>195771</v>
      </c>
      <c r="H12" s="64">
        <v>206433</v>
      </c>
      <c r="I12" s="64">
        <v>332818</v>
      </c>
      <c r="J12" s="64">
        <v>272292</v>
      </c>
      <c r="K12" s="64">
        <v>284450</v>
      </c>
      <c r="L12" s="64">
        <v>333987</v>
      </c>
      <c r="M12" s="64">
        <v>308666</v>
      </c>
      <c r="N12" s="68">
        <f t="shared" si="1"/>
        <v>3176386</v>
      </c>
      <c r="Q12" s="79" t="s">
        <v>144</v>
      </c>
      <c r="R12" s="63">
        <v>270650</v>
      </c>
      <c r="S12" s="63">
        <v>256200</v>
      </c>
      <c r="T12" s="63">
        <v>237351</v>
      </c>
      <c r="U12" s="63">
        <v>243956</v>
      </c>
      <c r="V12" s="63">
        <v>291537</v>
      </c>
      <c r="W12" s="63">
        <v>211967</v>
      </c>
      <c r="X12" s="63">
        <v>221346</v>
      </c>
      <c r="Y12" s="63">
        <v>355037</v>
      </c>
      <c r="Z12" s="63">
        <v>257796</v>
      </c>
      <c r="AA12" s="63">
        <v>285779</v>
      </c>
      <c r="AB12" s="63">
        <v>328991</v>
      </c>
      <c r="AC12" s="63">
        <v>334475</v>
      </c>
      <c r="AD12" s="67">
        <f t="shared" si="3"/>
        <v>3295085</v>
      </c>
      <c r="AF12" s="497">
        <f t="shared" si="2"/>
        <v>4.2098155282792371E-2</v>
      </c>
    </row>
    <row r="13" spans="1:33" ht="16.5" thickTop="1" thickBot="1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Q13" s="78" t="s">
        <v>145</v>
      </c>
      <c r="R13" s="64">
        <v>261720</v>
      </c>
      <c r="S13" s="64">
        <v>243894</v>
      </c>
      <c r="T13" s="64">
        <v>247580</v>
      </c>
      <c r="U13" s="64">
        <v>211924</v>
      </c>
      <c r="V13" s="64">
        <v>276851</v>
      </c>
      <c r="W13" s="64">
        <v>195771</v>
      </c>
      <c r="X13" s="64">
        <v>206433</v>
      </c>
      <c r="Y13" s="64">
        <v>332818</v>
      </c>
      <c r="Z13" s="64">
        <v>272292</v>
      </c>
      <c r="AA13" s="64">
        <v>284450</v>
      </c>
      <c r="AB13" s="64">
        <v>333987</v>
      </c>
      <c r="AC13" s="64">
        <v>308666</v>
      </c>
      <c r="AD13" s="68">
        <f t="shared" si="3"/>
        <v>3176386</v>
      </c>
      <c r="AF13" s="497">
        <f t="shared" si="2"/>
        <v>3.7369198831628037E-2</v>
      </c>
    </row>
    <row r="14" spans="1:33" ht="24.75" thickTop="1" thickBot="1" x14ac:dyDescent="0.4">
      <c r="A14" s="545" t="s">
        <v>146</v>
      </c>
      <c r="B14" s="546"/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7"/>
      <c r="S14" s="81"/>
    </row>
    <row r="15" spans="1:33" ht="15.75" thickTop="1" x14ac:dyDescent="0.25">
      <c r="A15" s="69" t="s">
        <v>122</v>
      </c>
      <c r="B15" s="70" t="s">
        <v>123</v>
      </c>
      <c r="C15" s="70" t="s">
        <v>124</v>
      </c>
      <c r="D15" s="70" t="s">
        <v>125</v>
      </c>
      <c r="E15" s="70" t="s">
        <v>126</v>
      </c>
      <c r="F15" s="70" t="s">
        <v>127</v>
      </c>
      <c r="G15" s="70" t="s">
        <v>128</v>
      </c>
      <c r="H15" s="70" t="s">
        <v>129</v>
      </c>
      <c r="I15" s="70" t="s">
        <v>130</v>
      </c>
      <c r="J15" s="70" t="s">
        <v>131</v>
      </c>
      <c r="K15" s="70" t="s">
        <v>132</v>
      </c>
      <c r="L15" s="70" t="s">
        <v>133</v>
      </c>
      <c r="M15" s="70" t="s">
        <v>134</v>
      </c>
      <c r="N15" s="71" t="s">
        <v>135</v>
      </c>
    </row>
    <row r="16" spans="1:33" x14ac:dyDescent="0.25">
      <c r="A16" s="65" t="s">
        <v>136</v>
      </c>
      <c r="B16" s="72">
        <v>-9.0996861418085495E-2</v>
      </c>
      <c r="C16" s="72">
        <v>2.4497176592062297E-2</v>
      </c>
      <c r="D16" s="72">
        <v>1.1151145236433235E-2</v>
      </c>
      <c r="E16" s="72">
        <v>-6.2084257426398115E-2</v>
      </c>
      <c r="F16" s="72">
        <v>-7.3172346606909078E-2</v>
      </c>
      <c r="G16" s="72">
        <v>2.3155801993041569E-2</v>
      </c>
      <c r="H16" s="72">
        <v>0.23116365142221196</v>
      </c>
      <c r="I16" s="72">
        <f>(I3/I4)-1</f>
        <v>0.76247718547422738</v>
      </c>
      <c r="J16" s="72">
        <f>(J3/J4)-1</f>
        <v>0.33861056232229103</v>
      </c>
      <c r="K16" s="72">
        <f>(K3/K4)-1</f>
        <v>7.2210625431822439E-2</v>
      </c>
      <c r="L16" s="501">
        <f t="shared" ref="L16:M16" si="4">(L3/L4)-1</f>
        <v>9.310236537296146E-2</v>
      </c>
      <c r="M16" s="499">
        <f t="shared" si="4"/>
        <v>0.16038896238018974</v>
      </c>
      <c r="N16" s="73">
        <f>AVERAGE(B16:M16)</f>
        <v>0.12420866756448738</v>
      </c>
    </row>
    <row r="17" spans="1:32" x14ac:dyDescent="0.25">
      <c r="A17" s="65" t="s">
        <v>137</v>
      </c>
      <c r="B17" s="72">
        <v>-9.9189497749234357E-2</v>
      </c>
      <c r="C17" s="72">
        <v>0.19025923166561598</v>
      </c>
      <c r="D17" s="72">
        <v>-3.9670885049838067E-2</v>
      </c>
      <c r="E17" s="72">
        <v>7.7086534724772449E-2</v>
      </c>
      <c r="F17" s="72">
        <v>3.2735055206965402E-2</v>
      </c>
      <c r="G17" s="72">
        <v>4.9328465587329173E-2</v>
      </c>
      <c r="H17" s="72">
        <v>-0.1722357511658299</v>
      </c>
      <c r="I17" s="72">
        <v>-0.33780414557311134</v>
      </c>
      <c r="J17" s="72">
        <v>-0.18741277485934715</v>
      </c>
      <c r="K17" s="72">
        <v>-7.2111606902244718E-2</v>
      </c>
      <c r="L17" s="72">
        <v>3.118690893635101E-2</v>
      </c>
      <c r="M17" s="72">
        <v>-0.20680215220032505</v>
      </c>
      <c r="N17" s="73">
        <f t="shared" ref="N17:N24" si="5">AVERAGE(B17:M17)</f>
        <v>-6.1219218114908047E-2</v>
      </c>
    </row>
    <row r="18" spans="1:32" x14ac:dyDescent="0.25">
      <c r="A18" s="65" t="s">
        <v>138</v>
      </c>
      <c r="B18" s="72">
        <v>0.33478663666786401</v>
      </c>
      <c r="C18" s="72">
        <v>8.5767028955446856E-2</v>
      </c>
      <c r="D18" s="72">
        <v>6.4082701054664071E-2</v>
      </c>
      <c r="E18" s="72">
        <v>-4.7755336232740198E-2</v>
      </c>
      <c r="F18" s="72">
        <v>0.21804138498765191</v>
      </c>
      <c r="G18" s="72">
        <v>0.21284212698569349</v>
      </c>
      <c r="H18" s="72">
        <v>7.0758666569808559E-2</v>
      </c>
      <c r="I18" s="72">
        <v>-4.5713483606077965E-2</v>
      </c>
      <c r="J18" s="72">
        <v>8.9078782032568915E-2</v>
      </c>
      <c r="K18" s="72">
        <v>-7.0286992251578417E-2</v>
      </c>
      <c r="L18" s="72">
        <v>6.4753678839069018E-3</v>
      </c>
      <c r="M18" s="72">
        <v>-0.24869600265541281</v>
      </c>
      <c r="N18" s="73">
        <f t="shared" si="5"/>
        <v>5.5781740032649609E-2</v>
      </c>
      <c r="X18" s="191"/>
      <c r="Y18" s="191"/>
      <c r="Z18" s="191"/>
      <c r="AA18" s="191"/>
      <c r="AB18" s="191"/>
      <c r="AC18" s="191"/>
      <c r="AD18" s="191"/>
    </row>
    <row r="19" spans="1:32" x14ac:dyDescent="0.25">
      <c r="A19" s="65" t="s">
        <v>139</v>
      </c>
      <c r="B19" s="72">
        <v>-0.12942071113247233</v>
      </c>
      <c r="C19" s="74">
        <v>-3.4931067981232022E-3</v>
      </c>
      <c r="D19" s="72">
        <v>3.2716172046842074E-2</v>
      </c>
      <c r="E19" s="72">
        <v>0.15041928516468706</v>
      </c>
      <c r="F19" s="72">
        <v>2.0531816041038153E-2</v>
      </c>
      <c r="G19" s="72">
        <v>-4.2980791523197004E-2</v>
      </c>
      <c r="H19" s="72">
        <v>4.973952271249571E-2</v>
      </c>
      <c r="I19" s="72">
        <v>0.13494432083096575</v>
      </c>
      <c r="J19" s="72">
        <v>-0.12041329533814693</v>
      </c>
      <c r="K19" s="72">
        <v>0.17957013666157517</v>
      </c>
      <c r="L19" s="72">
        <v>0.11797527307509448</v>
      </c>
      <c r="M19" s="72">
        <v>0.37913971345580588</v>
      </c>
      <c r="N19" s="73">
        <f t="shared" si="5"/>
        <v>6.4060694599713738E-2</v>
      </c>
      <c r="X19" s="191"/>
      <c r="Y19" s="191"/>
      <c r="Z19" s="191"/>
      <c r="AA19" s="191"/>
      <c r="AB19" s="191"/>
      <c r="AC19" s="191"/>
      <c r="AD19" s="191"/>
    </row>
    <row r="20" spans="1:32" x14ac:dyDescent="0.25">
      <c r="A20" s="65" t="s">
        <v>140</v>
      </c>
      <c r="B20" s="72">
        <v>-5.0481528136809617E-2</v>
      </c>
      <c r="C20" s="72">
        <v>-4.778680942352731E-2</v>
      </c>
      <c r="D20" s="72">
        <v>8.3756316905356787E-2</v>
      </c>
      <c r="E20" s="72">
        <v>2.8220430193892421E-2</v>
      </c>
      <c r="F20" s="72">
        <v>-4.5932726726234385E-2</v>
      </c>
      <c r="G20" s="72">
        <v>-3.1094915409350499E-2</v>
      </c>
      <c r="H20" s="72">
        <v>-4.2719871521494368E-2</v>
      </c>
      <c r="I20" s="72">
        <v>-9.9617252104396203E-2</v>
      </c>
      <c r="J20" s="72">
        <v>0.21684332791066518</v>
      </c>
      <c r="K20" s="72">
        <v>4.6969351529166481E-2</v>
      </c>
      <c r="L20" s="72">
        <v>2.7868080163158782E-2</v>
      </c>
      <c r="M20" s="74">
        <v>-2.2239622415799465E-3</v>
      </c>
      <c r="N20" s="73">
        <f t="shared" si="5"/>
        <v>6.9833700949039441E-3</v>
      </c>
      <c r="X20" s="191"/>
      <c r="Y20" s="191"/>
      <c r="Z20" s="336"/>
      <c r="AA20" s="336"/>
      <c r="AB20" s="191"/>
      <c r="AC20" s="191"/>
      <c r="AD20" s="191"/>
    </row>
    <row r="21" spans="1:32" x14ac:dyDescent="0.25">
      <c r="A21" s="65" t="s">
        <v>141</v>
      </c>
      <c r="B21" s="72">
        <v>-1.6399541280172625E-2</v>
      </c>
      <c r="C21" s="72">
        <v>6.7857167877484414E-2</v>
      </c>
      <c r="D21" s="72">
        <v>-4.8988311734171397E-2</v>
      </c>
      <c r="E21" s="72">
        <v>-4.3928660561730837E-2</v>
      </c>
      <c r="F21" s="72">
        <v>4.5980552185814982E-2</v>
      </c>
      <c r="G21" s="72">
        <v>8.4854912225280854E-2</v>
      </c>
      <c r="H21" s="72">
        <v>0.16730276759966456</v>
      </c>
      <c r="I21" s="72">
        <v>0.19738533278753745</v>
      </c>
      <c r="J21" s="72">
        <v>-0.16104261702800582</v>
      </c>
      <c r="K21" s="72">
        <v>-3.0958941291949538E-2</v>
      </c>
      <c r="L21" s="72">
        <v>-1.3067535332882851E-2</v>
      </c>
      <c r="M21" s="72">
        <v>1.2411127901503782E-2</v>
      </c>
      <c r="N21" s="73">
        <f t="shared" si="5"/>
        <v>2.1783854445697748E-2</v>
      </c>
      <c r="X21" s="191"/>
      <c r="Y21" s="191"/>
      <c r="Z21" s="336"/>
      <c r="AA21" s="336"/>
      <c r="AB21" s="191"/>
      <c r="AC21" s="191"/>
      <c r="AD21" s="191"/>
      <c r="AF21" s="86">
        <f>N3*0.03</f>
        <v>126361.4973</v>
      </c>
    </row>
    <row r="22" spans="1:32" x14ac:dyDescent="0.25">
      <c r="A22" s="65" t="s">
        <v>142</v>
      </c>
      <c r="B22" s="72">
        <v>7.1500812059996921E-2</v>
      </c>
      <c r="C22" s="72">
        <v>0.10444319786447953</v>
      </c>
      <c r="D22" s="72">
        <v>0.10790742073800508</v>
      </c>
      <c r="E22" s="72">
        <v>9.1971372149478592E-2</v>
      </c>
      <c r="F22" s="72">
        <v>0.10260863475611881</v>
      </c>
      <c r="G22" s="72">
        <v>4.9617507045922826E-2</v>
      </c>
      <c r="H22" s="72">
        <v>-0.11024696629303155</v>
      </c>
      <c r="I22" s="72">
        <v>8.3418242905841655E-3</v>
      </c>
      <c r="J22" s="72">
        <v>0.2143712284781043</v>
      </c>
      <c r="K22" s="72">
        <v>8.678405541954648E-3</v>
      </c>
      <c r="L22" s="72">
        <v>5.2996807054888295E-2</v>
      </c>
      <c r="M22" s="72">
        <v>3.2324885558652872E-2</v>
      </c>
      <c r="N22" s="73">
        <f t="shared" si="5"/>
        <v>6.1209594103762872E-2</v>
      </c>
      <c r="X22" s="191"/>
      <c r="Y22" s="191"/>
      <c r="Z22" s="336"/>
      <c r="AA22" s="336"/>
      <c r="AB22" s="191"/>
      <c r="AC22" s="191"/>
      <c r="AD22" s="191"/>
    </row>
    <row r="23" spans="1:32" x14ac:dyDescent="0.25">
      <c r="A23" s="65" t="s">
        <v>143</v>
      </c>
      <c r="B23" s="72">
        <v>0.12155551450212454</v>
      </c>
      <c r="C23" s="72">
        <v>8.9188134270101749E-3</v>
      </c>
      <c r="D23" s="72">
        <v>7.691983602344199E-2</v>
      </c>
      <c r="E23" s="72">
        <v>-2.2327796815819201E-2</v>
      </c>
      <c r="F23" s="72">
        <v>-2.0398783001814524E-2</v>
      </c>
      <c r="G23" s="74">
        <v>-4.0194936004189774E-3</v>
      </c>
      <c r="H23" s="72">
        <v>0.13216864095127079</v>
      </c>
      <c r="I23" s="72">
        <v>-2.4194661401487738E-2</v>
      </c>
      <c r="J23" s="72">
        <v>0.12107247591118564</v>
      </c>
      <c r="K23" s="72">
        <v>9.9146543307940815E-2</v>
      </c>
      <c r="L23" s="74">
        <v>-4.2858315273064385E-4</v>
      </c>
      <c r="M23" s="72">
        <v>5.2177292772255024E-2</v>
      </c>
      <c r="N23" s="73">
        <f t="shared" si="5"/>
        <v>4.5049149910246493E-2</v>
      </c>
      <c r="X23" s="191"/>
      <c r="Y23" s="191"/>
      <c r="Z23" s="336"/>
      <c r="AA23" s="336"/>
      <c r="AB23" s="191"/>
      <c r="AC23" s="191"/>
      <c r="AD23" s="191"/>
    </row>
    <row r="24" spans="1:32" ht="15.75" thickBot="1" x14ac:dyDescent="0.3">
      <c r="A24" s="80" t="s">
        <v>144</v>
      </c>
      <c r="B24" s="75">
        <v>3.4120434051658322E-2</v>
      </c>
      <c r="C24" s="75">
        <v>5.0456345789564372E-2</v>
      </c>
      <c r="D24" s="75">
        <v>-4.1315938282575293E-2</v>
      </c>
      <c r="E24" s="75">
        <v>0.15114852494290409</v>
      </c>
      <c r="F24" s="75">
        <v>5.3046584624942605E-2</v>
      </c>
      <c r="G24" s="76">
        <v>8.2729311287167207E-2</v>
      </c>
      <c r="H24" s="75">
        <v>7.2241356759820352E-2</v>
      </c>
      <c r="I24" s="75">
        <v>6.6760211286649218E-2</v>
      </c>
      <c r="J24" s="75">
        <v>-5.3236966198052071E-2</v>
      </c>
      <c r="K24" s="75">
        <v>4.6721743715942843E-3</v>
      </c>
      <c r="L24" s="76">
        <v>-1.4958666055864489E-2</v>
      </c>
      <c r="M24" s="75">
        <v>8.3614651435532261E-2</v>
      </c>
      <c r="N24" s="77">
        <f t="shared" si="5"/>
        <v>4.0773168667778407E-2</v>
      </c>
      <c r="R24" s="497"/>
      <c r="X24" s="191"/>
      <c r="Y24" s="191"/>
      <c r="Z24" s="336"/>
      <c r="AA24" s="336"/>
      <c r="AB24" s="191"/>
      <c r="AC24" s="191"/>
      <c r="AD24" s="191"/>
    </row>
    <row r="25" spans="1:32" ht="16.5" thickTop="1" thickBot="1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X25" s="191"/>
      <c r="Y25" s="191"/>
      <c r="Z25" s="336"/>
      <c r="AA25" s="336"/>
      <c r="AB25" s="191"/>
      <c r="AC25" s="191"/>
      <c r="AD25" s="191"/>
    </row>
    <row r="26" spans="1:32" ht="24.75" thickTop="1" thickBot="1" x14ac:dyDescent="0.4">
      <c r="A26" s="545" t="s">
        <v>147</v>
      </c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7"/>
      <c r="X26" s="191"/>
      <c r="Y26" s="338"/>
      <c r="Z26" s="191"/>
      <c r="AA26" s="336"/>
      <c r="AB26" s="191"/>
      <c r="AC26" s="191"/>
      <c r="AD26" s="191"/>
    </row>
    <row r="27" spans="1:32" ht="15.75" thickTop="1" x14ac:dyDescent="0.25">
      <c r="A27" s="69" t="s">
        <v>122</v>
      </c>
      <c r="B27" s="70" t="s">
        <v>123</v>
      </c>
      <c r="C27" s="70" t="s">
        <v>124</v>
      </c>
      <c r="D27" s="70" t="s">
        <v>125</v>
      </c>
      <c r="E27" s="70" t="s">
        <v>126</v>
      </c>
      <c r="F27" s="70" t="s">
        <v>127</v>
      </c>
      <c r="G27" s="70" t="s">
        <v>128</v>
      </c>
      <c r="H27" s="70" t="s">
        <v>129</v>
      </c>
      <c r="I27" s="70" t="s">
        <v>130</v>
      </c>
      <c r="J27" s="70" t="s">
        <v>131</v>
      </c>
      <c r="K27" s="70" t="s">
        <v>132</v>
      </c>
      <c r="L27" s="70" t="s">
        <v>133</v>
      </c>
      <c r="M27" s="70" t="s">
        <v>134</v>
      </c>
      <c r="N27" s="71" t="s">
        <v>135</v>
      </c>
      <c r="X27" s="191"/>
      <c r="Y27" s="191"/>
      <c r="Z27" s="191"/>
      <c r="AA27" s="336"/>
      <c r="AB27" s="191"/>
      <c r="AC27" s="191"/>
      <c r="AD27" s="191"/>
    </row>
    <row r="28" spans="1:32" x14ac:dyDescent="0.25">
      <c r="A28" s="65" t="s">
        <v>136</v>
      </c>
      <c r="B28" s="63">
        <v>72260.75</v>
      </c>
      <c r="C28" s="63">
        <v>95749.25</v>
      </c>
      <c r="D28" s="63">
        <v>77862.429999999993</v>
      </c>
      <c r="E28" s="63">
        <v>70835.617499999993</v>
      </c>
      <c r="F28" s="63">
        <v>93472.422500000001</v>
      </c>
      <c r="G28" s="63">
        <v>72564</v>
      </c>
      <c r="H28" s="63">
        <v>71352.705000000002</v>
      </c>
      <c r="I28" s="63">
        <f>I3*0.25</f>
        <v>119017</v>
      </c>
      <c r="J28" s="63">
        <f>J3*0.25</f>
        <v>93333.617499999993</v>
      </c>
      <c r="K28" s="63">
        <f>K3*0.25</f>
        <v>87680.56</v>
      </c>
      <c r="L28" s="500">
        <f t="shared" ref="L28:M28" si="6">L3*0.25</f>
        <v>111384.125</v>
      </c>
      <c r="M28" s="498">
        <f t="shared" si="6"/>
        <v>87500</v>
      </c>
      <c r="N28" s="67">
        <f>SUM(B28:M28)</f>
        <v>1053012.4775</v>
      </c>
      <c r="X28" s="191"/>
      <c r="Y28" s="191"/>
      <c r="Z28" s="191"/>
      <c r="AA28" s="191"/>
      <c r="AB28" s="191"/>
      <c r="AC28" s="191"/>
      <c r="AD28" s="191"/>
    </row>
    <row r="29" spans="1:32" ht="15.75" thickBot="1" x14ac:dyDescent="0.3">
      <c r="A29" s="66" t="s">
        <v>137</v>
      </c>
      <c r="B29" s="64">
        <v>79494.5</v>
      </c>
      <c r="C29" s="64">
        <v>93459.75</v>
      </c>
      <c r="D29" s="64">
        <v>77003.75</v>
      </c>
      <c r="E29" s="64">
        <v>75524.5</v>
      </c>
      <c r="F29" s="64">
        <v>100852</v>
      </c>
      <c r="G29" s="64">
        <v>70921.75</v>
      </c>
      <c r="H29" s="64">
        <v>57955.5</v>
      </c>
      <c r="I29" s="64">
        <v>67528.25</v>
      </c>
      <c r="J29" s="64">
        <v>69724.25</v>
      </c>
      <c r="K29" s="64">
        <v>81775.5</v>
      </c>
      <c r="L29" s="64">
        <v>101897.25</v>
      </c>
      <c r="M29" s="64">
        <v>75405.75</v>
      </c>
      <c r="N29" s="68">
        <f>SUM(B29:M29)</f>
        <v>951542.75</v>
      </c>
      <c r="X29" s="191"/>
      <c r="Y29" s="191"/>
      <c r="Z29" s="191"/>
      <c r="AA29" s="191"/>
      <c r="AB29" s="191"/>
      <c r="AC29" s="191"/>
      <c r="AD29" s="191"/>
    </row>
    <row r="30" spans="1:32" ht="15.75" thickTop="1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</sheetData>
  <sheetProtection algorithmName="SHA-512" hashValue="qQ56kWjcNpg0hQYmzr6ThkiN5+08IVaoUaLGo72x4vKYF8r/Rsy91p4om7RWTqdcqezrx2mtCs8aFL1QSU9Hgg==" saltValue="CwprhDgWTa3RvYo9p7fdVw==" spinCount="100000" sheet="1" objects="1" scenarios="1"/>
  <mergeCells count="4">
    <mergeCell ref="A1:N1"/>
    <mergeCell ref="A14:N14"/>
    <mergeCell ref="A26:N26"/>
    <mergeCell ref="Q1:A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3" tint="0.79998168889431442"/>
    <pageSetUpPr fitToPage="1"/>
  </sheetPr>
  <dimension ref="A1:K24"/>
  <sheetViews>
    <sheetView zoomScaleNormal="100" workbookViewId="0">
      <selection activeCell="P40" sqref="P40"/>
    </sheetView>
  </sheetViews>
  <sheetFormatPr defaultColWidth="16" defaultRowHeight="15" x14ac:dyDescent="0.25"/>
  <cols>
    <col min="1" max="1" width="39.7109375" style="61" bestFit="1" customWidth="1"/>
    <col min="2" max="2" width="1.28515625" style="61" customWidth="1"/>
    <col min="3" max="4" width="13.28515625" style="61" hidden="1" customWidth="1"/>
    <col min="5" max="5" width="14.5703125" style="61" customWidth="1"/>
    <col min="6" max="6" width="13.28515625" style="61" bestFit="1" customWidth="1"/>
    <col min="7" max="7" width="15.5703125" style="61" bestFit="1" customWidth="1"/>
    <col min="8" max="9" width="13.28515625" style="61" hidden="1" customWidth="1"/>
    <col min="10" max="10" width="13.28515625" style="61" bestFit="1" customWidth="1"/>
    <col min="11" max="11" width="15.140625" style="61" customWidth="1"/>
    <col min="12" max="16384" width="16" style="61"/>
  </cols>
  <sheetData>
    <row r="1" spans="1:11" ht="30" thickTop="1" thickBot="1" x14ac:dyDescent="0.3">
      <c r="A1" s="676" t="s">
        <v>15</v>
      </c>
      <c r="B1" s="677"/>
      <c r="C1" s="677"/>
      <c r="D1" s="677"/>
      <c r="E1" s="677"/>
      <c r="F1" s="677"/>
      <c r="G1" s="677"/>
      <c r="H1" s="677"/>
      <c r="I1" s="677"/>
      <c r="J1" s="677"/>
      <c r="K1" s="678"/>
    </row>
    <row r="2" spans="1:11" ht="46.5" thickTop="1" thickBot="1" x14ac:dyDescent="0.3">
      <c r="A2" s="176" t="s">
        <v>387</v>
      </c>
      <c r="B2" s="177"/>
      <c r="C2" s="178" t="s">
        <v>17</v>
      </c>
      <c r="D2" s="179" t="s">
        <v>16</v>
      </c>
      <c r="E2" s="179" t="s">
        <v>18</v>
      </c>
      <c r="F2" s="180" t="s">
        <v>19</v>
      </c>
      <c r="G2" s="179" t="s">
        <v>27</v>
      </c>
      <c r="H2" s="179" t="s">
        <v>20</v>
      </c>
      <c r="I2" s="179" t="s">
        <v>21</v>
      </c>
      <c r="J2" s="181" t="s">
        <v>535</v>
      </c>
      <c r="K2" s="181" t="s">
        <v>537</v>
      </c>
    </row>
    <row r="3" spans="1:11" ht="15.75" thickTop="1" x14ac:dyDescent="0.25">
      <c r="A3" s="4" t="s">
        <v>0</v>
      </c>
      <c r="B3" s="4"/>
      <c r="C3" s="57"/>
      <c r="D3" s="45"/>
      <c r="E3" s="45"/>
      <c r="F3" s="48"/>
      <c r="G3" s="21"/>
      <c r="H3" s="16"/>
      <c r="I3" s="16"/>
      <c r="J3" s="17"/>
      <c r="K3" s="147"/>
    </row>
    <row r="4" spans="1:11" s="494" customFormat="1" ht="15.75" customHeight="1" x14ac:dyDescent="0.2">
      <c r="A4" s="489" t="s">
        <v>1</v>
      </c>
      <c r="B4" s="489"/>
      <c r="C4" s="490">
        <f>'REVENUE KCDC'!C8</f>
        <v>929627.80999999994</v>
      </c>
      <c r="D4" s="491">
        <f>'REVENUE KCDC'!D8</f>
        <v>1030730.9600000001</v>
      </c>
      <c r="E4" s="491">
        <f>'REVENUE KCDC'!E8</f>
        <v>1032164.35</v>
      </c>
      <c r="F4" s="492">
        <f>'REVENUE KCDC'!F8</f>
        <v>958630.16</v>
      </c>
      <c r="G4" s="490">
        <f>'REVENUE KCDC'!G8</f>
        <v>875880</v>
      </c>
      <c r="H4" s="491">
        <f>'REVENUE KCDC'!H8</f>
        <v>484201.83</v>
      </c>
      <c r="I4" s="491">
        <f>SUM('REVENUE KCDC'!I8:N8)</f>
        <v>570874.79749999999</v>
      </c>
      <c r="J4" s="492">
        <f>'REVENUE KCDC'!O8</f>
        <v>1055076.6274999999</v>
      </c>
      <c r="K4" s="493">
        <f>'REVENUE KCDC'!P8</f>
        <v>1101800</v>
      </c>
    </row>
    <row r="5" spans="1:11" s="494" customFormat="1" ht="15.75" customHeight="1" x14ac:dyDescent="0.2">
      <c r="A5" s="489" t="s">
        <v>8</v>
      </c>
      <c r="B5" s="489"/>
      <c r="C5" s="490">
        <f>'REVENUE KCDC'!C11</f>
        <v>0</v>
      </c>
      <c r="D5" s="491">
        <f>'REVENUE KCDC'!D11</f>
        <v>0</v>
      </c>
      <c r="E5" s="491">
        <f>'REVENUE KCDC'!E11</f>
        <v>0</v>
      </c>
      <c r="F5" s="492">
        <f>'REVENUE KCDC'!F11</f>
        <v>0</v>
      </c>
      <c r="G5" s="490">
        <f>'REVENUE KCDC'!G11</f>
        <v>410000</v>
      </c>
      <c r="H5" s="491">
        <f>'REVENUE KCDC'!H11</f>
        <v>0</v>
      </c>
      <c r="I5" s="491">
        <f>SUM('REVENUE KCDC'!I11:N11)</f>
        <v>410000</v>
      </c>
      <c r="J5" s="492">
        <f>'REVENUE KCDC'!O11</f>
        <v>410000</v>
      </c>
      <c r="K5" s="493">
        <f>'REVENUE KCDC'!P11</f>
        <v>0</v>
      </c>
    </row>
    <row r="6" spans="1:11" s="14" customFormat="1" x14ac:dyDescent="0.25">
      <c r="A6" s="505" t="s">
        <v>9</v>
      </c>
      <c r="B6" s="505"/>
      <c r="C6" s="506">
        <f t="shared" ref="C6:K6" si="0">SUM(C4:C5)</f>
        <v>929627.80999999994</v>
      </c>
      <c r="D6" s="507">
        <f t="shared" si="0"/>
        <v>1030730.9600000001</v>
      </c>
      <c r="E6" s="507">
        <f t="shared" si="0"/>
        <v>1032164.35</v>
      </c>
      <c r="F6" s="508">
        <f t="shared" si="0"/>
        <v>958630.16</v>
      </c>
      <c r="G6" s="506">
        <f t="shared" si="0"/>
        <v>1285880</v>
      </c>
      <c r="H6" s="507">
        <f t="shared" si="0"/>
        <v>484201.83</v>
      </c>
      <c r="I6" s="507">
        <f t="shared" si="0"/>
        <v>980874.79749999999</v>
      </c>
      <c r="J6" s="508">
        <f t="shared" si="0"/>
        <v>1465076.6274999999</v>
      </c>
      <c r="K6" s="509">
        <f t="shared" si="0"/>
        <v>1101800</v>
      </c>
    </row>
    <row r="7" spans="1:11" x14ac:dyDescent="0.25">
      <c r="A7" s="4"/>
      <c r="B7" s="4"/>
      <c r="C7" s="58"/>
      <c r="D7" s="44"/>
      <c r="E7" s="44"/>
      <c r="F7" s="59"/>
      <c r="G7" s="58"/>
      <c r="H7" s="44"/>
      <c r="I7" s="44"/>
      <c r="J7" s="59"/>
      <c r="K7" s="215"/>
    </row>
    <row r="8" spans="1:11" x14ac:dyDescent="0.25">
      <c r="A8" s="4" t="s">
        <v>10</v>
      </c>
      <c r="B8" s="4"/>
      <c r="C8" s="57"/>
      <c r="D8" s="45"/>
      <c r="E8" s="45"/>
      <c r="F8" s="48"/>
      <c r="G8" s="57"/>
      <c r="H8" s="45"/>
      <c r="I8" s="45"/>
      <c r="J8" s="48"/>
      <c r="K8" s="147"/>
    </row>
    <row r="9" spans="1:11" s="494" customFormat="1" ht="15.75" customHeight="1" x14ac:dyDescent="0.2">
      <c r="A9" s="489" t="s">
        <v>11</v>
      </c>
      <c r="B9" s="489"/>
      <c r="C9" s="490">
        <f>'EXPENSES KCDC'!D28</f>
        <v>1030777.9600000001</v>
      </c>
      <c r="D9" s="491">
        <f>'EXPENSES KCDC'!E28</f>
        <v>389374.14</v>
      </c>
      <c r="E9" s="491">
        <f>'EXPENSES KCDC'!F28</f>
        <v>1293826.03</v>
      </c>
      <c r="F9" s="492">
        <f>'EXPENSES KCDC'!G28</f>
        <v>827078.36</v>
      </c>
      <c r="G9" s="490">
        <f>'EXPENSES KCDC'!H28</f>
        <v>1254000</v>
      </c>
      <c r="H9" s="491">
        <f>'EXPENSES KCDC'!I28</f>
        <v>74217.63</v>
      </c>
      <c r="I9" s="491">
        <f>SUM('EXPENSES KCDC'!J28:O28)</f>
        <v>2697.99</v>
      </c>
      <c r="J9" s="492">
        <f>'EXPENSES KCDC'!P28</f>
        <v>76915.62000000001</v>
      </c>
      <c r="K9" s="493">
        <f>'EXPENSES KCDC'!Q28</f>
        <v>1101800</v>
      </c>
    </row>
    <row r="10" spans="1:11" s="14" customFormat="1" x14ac:dyDescent="0.25">
      <c r="A10" s="505" t="s">
        <v>13</v>
      </c>
      <c r="B10" s="505"/>
      <c r="C10" s="506">
        <f t="shared" ref="C10:K10" si="1">SUM(C9:C9)</f>
        <v>1030777.9600000001</v>
      </c>
      <c r="D10" s="507">
        <f t="shared" si="1"/>
        <v>389374.14</v>
      </c>
      <c r="E10" s="507">
        <f t="shared" si="1"/>
        <v>1293826.03</v>
      </c>
      <c r="F10" s="508">
        <f t="shared" si="1"/>
        <v>827078.36</v>
      </c>
      <c r="G10" s="506">
        <f t="shared" si="1"/>
        <v>1254000</v>
      </c>
      <c r="H10" s="507">
        <f t="shared" si="1"/>
        <v>74217.63</v>
      </c>
      <c r="I10" s="507">
        <f t="shared" si="1"/>
        <v>2697.99</v>
      </c>
      <c r="J10" s="508">
        <f t="shared" si="1"/>
        <v>76915.62000000001</v>
      </c>
      <c r="K10" s="509">
        <f t="shared" si="1"/>
        <v>1101800</v>
      </c>
    </row>
    <row r="11" spans="1:11" x14ac:dyDescent="0.25">
      <c r="A11" s="4"/>
      <c r="B11" s="4"/>
      <c r="C11" s="57"/>
      <c r="D11" s="45"/>
      <c r="E11" s="45"/>
      <c r="F11" s="48"/>
      <c r="G11" s="57"/>
      <c r="H11" s="45"/>
      <c r="I11" s="45"/>
      <c r="J11" s="48"/>
      <c r="K11" s="147"/>
    </row>
    <row r="12" spans="1:11" ht="15.75" thickBot="1" x14ac:dyDescent="0.3">
      <c r="A12" s="510" t="s">
        <v>14</v>
      </c>
      <c r="B12" s="510"/>
      <c r="C12" s="511">
        <f t="shared" ref="C12:K12" si="2">C6-C10</f>
        <v>-101150.15000000014</v>
      </c>
      <c r="D12" s="512">
        <f t="shared" si="2"/>
        <v>641356.82000000007</v>
      </c>
      <c r="E12" s="512">
        <f t="shared" si="2"/>
        <v>-261661.68000000005</v>
      </c>
      <c r="F12" s="513">
        <f t="shared" si="2"/>
        <v>131551.80000000005</v>
      </c>
      <c r="G12" s="511">
        <f t="shared" si="2"/>
        <v>31880</v>
      </c>
      <c r="H12" s="512">
        <f t="shared" si="2"/>
        <v>409984.2</v>
      </c>
      <c r="I12" s="512">
        <f t="shared" si="2"/>
        <v>978176.8075</v>
      </c>
      <c r="J12" s="513">
        <f t="shared" si="2"/>
        <v>1388161.0074999998</v>
      </c>
      <c r="K12" s="514">
        <f t="shared" si="2"/>
        <v>0</v>
      </c>
    </row>
    <row r="13" spans="1:11" x14ac:dyDescent="0.25">
      <c r="A13" s="5"/>
      <c r="B13" s="2"/>
      <c r="C13" s="1"/>
      <c r="D13" s="1"/>
      <c r="E13" s="1"/>
      <c r="F13" s="1"/>
      <c r="G13" s="1"/>
      <c r="H13" s="1"/>
      <c r="I13" s="1"/>
      <c r="J13" s="1"/>
      <c r="K13" s="1"/>
    </row>
    <row r="19" spans="4:11" x14ac:dyDescent="0.25">
      <c r="D19" s="86"/>
      <c r="K19" s="469"/>
    </row>
    <row r="23" spans="4:11" x14ac:dyDescent="0.25">
      <c r="E23" s="86"/>
    </row>
    <row r="24" spans="4:11" x14ac:dyDescent="0.25">
      <c r="E24" s="86"/>
    </row>
  </sheetData>
  <sheetProtection algorithmName="SHA-512" hashValue="2zGh5wB7NSwBLJolqJXykspLtl0VndqWpqY9skAR/tnWRvLWdqzdzFO6wv6iahbFNhbJSnd/1w8Zzk2Q6Cfcpw==" saltValue="YyPOUhH0eUkxDLNuQK9VNQ==" spinCount="100000" sheet="1" objects="1" scenarios="1"/>
  <mergeCells count="1">
    <mergeCell ref="A1:K1"/>
  </mergeCells>
  <printOptions horizontalCentered="1"/>
  <pageMargins left="0" right="0" top="0" bottom="0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3" tint="0.79998168889431442"/>
    <pageSetUpPr fitToPage="1"/>
  </sheetPr>
  <dimension ref="A1:P12"/>
  <sheetViews>
    <sheetView zoomScale="145" zoomScaleNormal="145" workbookViewId="0">
      <selection activeCell="G20" sqref="G20"/>
    </sheetView>
  </sheetViews>
  <sheetFormatPr defaultColWidth="16" defaultRowHeight="15" x14ac:dyDescent="0.25"/>
  <cols>
    <col min="1" max="1" width="11.42578125" style="61" bestFit="1" customWidth="1"/>
    <col min="2" max="2" width="50.28515625" style="61" customWidth="1"/>
    <col min="3" max="4" width="14.5703125" style="61" hidden="1" customWidth="1"/>
    <col min="5" max="5" width="14.5703125" style="61" bestFit="1" customWidth="1"/>
    <col min="6" max="6" width="18.28515625" style="61" bestFit="1" customWidth="1"/>
    <col min="7" max="7" width="15.5703125" style="61" bestFit="1" customWidth="1"/>
    <col min="8" max="8" width="14.5703125" style="61" hidden="1" customWidth="1"/>
    <col min="9" max="9" width="12.7109375" style="61" hidden="1" customWidth="1"/>
    <col min="10" max="13" width="11.42578125" style="61" hidden="1" customWidth="1"/>
    <col min="14" max="14" width="11" style="61" hidden="1" customWidth="1"/>
    <col min="15" max="15" width="15.5703125" style="61" customWidth="1"/>
    <col min="16" max="16" width="16.5703125" style="61" customWidth="1"/>
    <col min="17" max="16384" width="16" style="61"/>
  </cols>
  <sheetData>
    <row r="1" spans="1:16" ht="30" thickTop="1" thickBot="1" x14ac:dyDescent="0.3">
      <c r="A1" s="676" t="s">
        <v>15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8"/>
    </row>
    <row r="2" spans="1:16" ht="31.5" customHeight="1" thickTop="1" thickBot="1" x14ac:dyDescent="0.3">
      <c r="A2" s="679" t="s">
        <v>506</v>
      </c>
      <c r="B2" s="680"/>
      <c r="C2" s="12" t="s">
        <v>17</v>
      </c>
      <c r="D2" s="8" t="s">
        <v>16</v>
      </c>
      <c r="E2" s="8" t="s">
        <v>18</v>
      </c>
      <c r="F2" s="13" t="s">
        <v>19</v>
      </c>
      <c r="G2" s="10" t="s">
        <v>27</v>
      </c>
      <c r="H2" s="7" t="s">
        <v>20</v>
      </c>
      <c r="I2" s="7" t="s">
        <v>72</v>
      </c>
      <c r="J2" s="7" t="s">
        <v>71</v>
      </c>
      <c r="K2" s="7" t="s">
        <v>73</v>
      </c>
      <c r="L2" s="7" t="s">
        <v>74</v>
      </c>
      <c r="M2" s="7" t="s">
        <v>76</v>
      </c>
      <c r="N2" s="7" t="s">
        <v>75</v>
      </c>
      <c r="O2" s="11" t="s">
        <v>535</v>
      </c>
      <c r="P2" s="302" t="s">
        <v>536</v>
      </c>
    </row>
    <row r="3" spans="1:16" ht="15.75" thickTop="1" x14ac:dyDescent="0.25">
      <c r="A3" s="681" t="s">
        <v>1</v>
      </c>
      <c r="B3" s="682"/>
      <c r="C3" s="40"/>
      <c r="D3" s="40"/>
      <c r="E3" s="40"/>
      <c r="F3" s="41"/>
      <c r="G3" s="39"/>
      <c r="H3" s="40"/>
      <c r="I3" s="40"/>
      <c r="J3" s="40"/>
      <c r="K3" s="40"/>
      <c r="L3" s="40"/>
      <c r="M3" s="40"/>
      <c r="N3" s="40"/>
      <c r="O3" s="41"/>
      <c r="P3" s="268"/>
    </row>
    <row r="4" spans="1:16" x14ac:dyDescent="0.25">
      <c r="A4" s="126">
        <v>4035</v>
      </c>
      <c r="B4" s="133" t="s">
        <v>47</v>
      </c>
      <c r="C4" s="24">
        <v>928228.98</v>
      </c>
      <c r="D4" s="24">
        <v>993867.49</v>
      </c>
      <c r="E4" s="24">
        <v>934373.86</v>
      </c>
      <c r="F4" s="31">
        <v>916128.03</v>
      </c>
      <c r="G4" s="23">
        <v>868880</v>
      </c>
      <c r="H4" s="24">
        <v>462030.96</v>
      </c>
      <c r="I4" s="24">
        <f>'Sales Taxes'!H28</f>
        <v>71352.705000000002</v>
      </c>
      <c r="J4" s="24">
        <f>'Sales Taxes'!I28</f>
        <v>119017</v>
      </c>
      <c r="K4" s="24">
        <f>'Sales Taxes'!J28</f>
        <v>93333.617499999993</v>
      </c>
      <c r="L4" s="24">
        <f>'Sales Taxes'!K28</f>
        <v>87680.56</v>
      </c>
      <c r="M4" s="24">
        <f>'Sales Taxes'!L28</f>
        <v>111384.125</v>
      </c>
      <c r="N4" s="24">
        <f>'Sales Taxes'!M28</f>
        <v>87500</v>
      </c>
      <c r="O4" s="31">
        <f>SUM(H4:N4)</f>
        <v>1032298.9675</v>
      </c>
      <c r="P4" s="269">
        <f>'Budget Working Paper KCDC'!I5</f>
        <v>1100000</v>
      </c>
    </row>
    <row r="5" spans="1:16" x14ac:dyDescent="0.25">
      <c r="A5" s="126">
        <v>4036</v>
      </c>
      <c r="B5" s="133" t="s">
        <v>98</v>
      </c>
      <c r="C5" s="24">
        <v>1398.83</v>
      </c>
      <c r="D5" s="24">
        <v>2369.31</v>
      </c>
      <c r="E5" s="24">
        <v>9890.7199999999993</v>
      </c>
      <c r="F5" s="31">
        <v>7113.74</v>
      </c>
      <c r="G5" s="23">
        <v>7000</v>
      </c>
      <c r="H5" s="24">
        <v>1457.94</v>
      </c>
      <c r="I5" s="24">
        <v>313.05</v>
      </c>
      <c r="J5" s="24">
        <v>293.74</v>
      </c>
      <c r="K5" s="24"/>
      <c r="L5" s="24"/>
      <c r="M5" s="24"/>
      <c r="N5" s="24"/>
      <c r="O5" s="31">
        <f>SUM(H5:N5)</f>
        <v>2064.73</v>
      </c>
      <c r="P5" s="269">
        <v>1800</v>
      </c>
    </row>
    <row r="6" spans="1:16" x14ac:dyDescent="0.25">
      <c r="A6" s="126">
        <v>4037</v>
      </c>
      <c r="B6" s="133" t="s">
        <v>388</v>
      </c>
      <c r="C6" s="24">
        <v>0</v>
      </c>
      <c r="D6" s="24">
        <v>34494.160000000003</v>
      </c>
      <c r="E6" s="24">
        <v>87899.77</v>
      </c>
      <c r="F6" s="31">
        <v>35388.39</v>
      </c>
      <c r="G6" s="23">
        <v>0</v>
      </c>
      <c r="H6" s="24">
        <v>0</v>
      </c>
      <c r="I6" s="24">
        <v>0</v>
      </c>
      <c r="J6" s="24">
        <v>0</v>
      </c>
      <c r="K6" s="24"/>
      <c r="L6" s="24"/>
      <c r="M6" s="24"/>
      <c r="N6" s="24"/>
      <c r="O6" s="31">
        <f>SUM(H6:N6)</f>
        <v>0</v>
      </c>
      <c r="P6" s="269"/>
    </row>
    <row r="7" spans="1:16" ht="15.75" thickBot="1" x14ac:dyDescent="0.3">
      <c r="A7" s="431">
        <v>4038</v>
      </c>
      <c r="B7" s="134" t="s">
        <v>389</v>
      </c>
      <c r="C7" s="24">
        <v>0</v>
      </c>
      <c r="D7" s="24">
        <v>0</v>
      </c>
      <c r="E7" s="24">
        <v>0</v>
      </c>
      <c r="F7" s="31">
        <v>0</v>
      </c>
      <c r="G7" s="23">
        <v>0</v>
      </c>
      <c r="H7" s="24">
        <v>20712.93</v>
      </c>
      <c r="I7" s="24">
        <v>0</v>
      </c>
      <c r="J7" s="24">
        <v>0</v>
      </c>
      <c r="K7" s="24"/>
      <c r="L7" s="24"/>
      <c r="M7" s="24"/>
      <c r="N7" s="24"/>
      <c r="O7" s="31">
        <f>SUM(H7:N7)</f>
        <v>20712.93</v>
      </c>
      <c r="P7" s="269">
        <v>0</v>
      </c>
    </row>
    <row r="8" spans="1:16" s="14" customFormat="1" ht="16.5" thickTop="1" thickBot="1" x14ac:dyDescent="0.3">
      <c r="A8" s="186"/>
      <c r="B8" s="193" t="s">
        <v>28</v>
      </c>
      <c r="C8" s="184">
        <f t="shared" ref="C8:O8" si="0">SUM(C4:C7)</f>
        <v>929627.80999999994</v>
      </c>
      <c r="D8" s="184">
        <f t="shared" si="0"/>
        <v>1030730.9600000001</v>
      </c>
      <c r="E8" s="184">
        <f t="shared" si="0"/>
        <v>1032164.35</v>
      </c>
      <c r="F8" s="185">
        <f t="shared" si="0"/>
        <v>958630.16</v>
      </c>
      <c r="G8" s="183">
        <f t="shared" si="0"/>
        <v>875880</v>
      </c>
      <c r="H8" s="184">
        <f t="shared" si="0"/>
        <v>484201.83</v>
      </c>
      <c r="I8" s="184">
        <f t="shared" si="0"/>
        <v>71665.755000000005</v>
      </c>
      <c r="J8" s="184">
        <f t="shared" si="0"/>
        <v>119310.74</v>
      </c>
      <c r="K8" s="184">
        <f t="shared" si="0"/>
        <v>93333.617499999993</v>
      </c>
      <c r="L8" s="184">
        <f t="shared" si="0"/>
        <v>87680.56</v>
      </c>
      <c r="M8" s="184">
        <f t="shared" si="0"/>
        <v>111384.125</v>
      </c>
      <c r="N8" s="184">
        <f t="shared" si="0"/>
        <v>87500</v>
      </c>
      <c r="O8" s="185">
        <f t="shared" si="0"/>
        <v>1055076.6274999999</v>
      </c>
      <c r="P8" s="303">
        <f>SUM(P4:P7)</f>
        <v>1101800</v>
      </c>
    </row>
    <row r="9" spans="1:16" ht="15.75" thickTop="1" x14ac:dyDescent="0.25">
      <c r="A9" s="562" t="s">
        <v>8</v>
      </c>
      <c r="B9" s="563"/>
      <c r="C9" s="49"/>
      <c r="D9" s="50"/>
      <c r="E9" s="50"/>
      <c r="F9" s="25"/>
      <c r="G9" s="49"/>
      <c r="H9" s="50"/>
      <c r="I9" s="50"/>
      <c r="J9" s="50"/>
      <c r="K9" s="50"/>
      <c r="L9" s="50"/>
      <c r="M9" s="50"/>
      <c r="N9" s="50"/>
      <c r="O9" s="25"/>
      <c r="P9" s="272"/>
    </row>
    <row r="10" spans="1:16" ht="15.75" thickBot="1" x14ac:dyDescent="0.3">
      <c r="A10" s="282">
        <v>4901</v>
      </c>
      <c r="B10" s="288" t="s">
        <v>117</v>
      </c>
      <c r="C10" s="49">
        <v>0</v>
      </c>
      <c r="D10" s="50">
        <v>0</v>
      </c>
      <c r="E10" s="50">
        <v>0</v>
      </c>
      <c r="F10" s="25">
        <v>0</v>
      </c>
      <c r="G10" s="49">
        <v>410000</v>
      </c>
      <c r="H10" s="50">
        <v>0</v>
      </c>
      <c r="I10" s="50">
        <v>410000</v>
      </c>
      <c r="J10" s="50">
        <v>0</v>
      </c>
      <c r="K10" s="50"/>
      <c r="L10" s="50"/>
      <c r="M10" s="50"/>
      <c r="N10" s="50"/>
      <c r="O10" s="25">
        <f>SUM(H10:N10)</f>
        <v>410000</v>
      </c>
      <c r="P10" s="272">
        <v>0</v>
      </c>
    </row>
    <row r="11" spans="1:16" s="14" customFormat="1" ht="16.5" thickTop="1" thickBot="1" x14ac:dyDescent="0.3">
      <c r="A11" s="186"/>
      <c r="B11" s="182" t="s">
        <v>402</v>
      </c>
      <c r="C11" s="183">
        <f t="shared" ref="C11:P11" si="1">SUM(C10:C10)</f>
        <v>0</v>
      </c>
      <c r="D11" s="184">
        <f t="shared" si="1"/>
        <v>0</v>
      </c>
      <c r="E11" s="184">
        <f t="shared" si="1"/>
        <v>0</v>
      </c>
      <c r="F11" s="185">
        <f t="shared" si="1"/>
        <v>0</v>
      </c>
      <c r="G11" s="183">
        <f t="shared" si="1"/>
        <v>410000</v>
      </c>
      <c r="H11" s="184">
        <f t="shared" si="1"/>
        <v>0</v>
      </c>
      <c r="I11" s="184">
        <f t="shared" si="1"/>
        <v>410000</v>
      </c>
      <c r="J11" s="184">
        <f t="shared" si="1"/>
        <v>0</v>
      </c>
      <c r="K11" s="184">
        <f t="shared" si="1"/>
        <v>0</v>
      </c>
      <c r="L11" s="184">
        <f t="shared" si="1"/>
        <v>0</v>
      </c>
      <c r="M11" s="184">
        <f t="shared" si="1"/>
        <v>0</v>
      </c>
      <c r="N11" s="184">
        <f t="shared" si="1"/>
        <v>0</v>
      </c>
      <c r="O11" s="185">
        <f t="shared" si="1"/>
        <v>410000</v>
      </c>
      <c r="P11" s="303">
        <f t="shared" si="1"/>
        <v>0</v>
      </c>
    </row>
    <row r="12" spans="1:16" ht="15.75" thickTop="1" x14ac:dyDescent="0.25"/>
  </sheetData>
  <sheetProtection algorithmName="SHA-512" hashValue="9CdbyF0M9rwjaTqaaRBSD4ef4/8yI9QN+lJ8XuWw15/UaQWOr1VnSrGeizB4i0PZ4tpXd3H1ld27s9TcUCZCSw==" saltValue="4GwppShEO1BTg2f3YplVmA==" spinCount="100000" sheet="1" objects="1" scenarios="1"/>
  <mergeCells count="4">
    <mergeCell ref="A1:P1"/>
    <mergeCell ref="A2:B2"/>
    <mergeCell ref="A3:B3"/>
    <mergeCell ref="A9:B9"/>
  </mergeCells>
  <printOptions horizontalCentered="1"/>
  <pageMargins left="0" right="0" top="0" bottom="0" header="0" footer="0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3" tint="0.79998168889431442"/>
    <pageSetUpPr fitToPage="1"/>
  </sheetPr>
  <dimension ref="A1:W29"/>
  <sheetViews>
    <sheetView zoomScale="115" zoomScaleNormal="115" workbookViewId="0">
      <selection activeCell="R24" sqref="R24"/>
    </sheetView>
  </sheetViews>
  <sheetFormatPr defaultRowHeight="15" x14ac:dyDescent="0.25"/>
  <cols>
    <col min="1" max="1" width="9.42578125" style="61" customWidth="1"/>
    <col min="2" max="2" width="11.5703125" style="61" customWidth="1"/>
    <col min="3" max="3" width="43.42578125" style="61" bestFit="1" customWidth="1"/>
    <col min="4" max="5" width="15.5703125" style="61" hidden="1" customWidth="1"/>
    <col min="6" max="6" width="14" style="61" bestFit="1" customWidth="1"/>
    <col min="7" max="7" width="12.42578125" style="61" bestFit="1" customWidth="1"/>
    <col min="8" max="8" width="15.5703125" style="61" customWidth="1"/>
    <col min="9" max="15" width="15.5703125" style="61" hidden="1" customWidth="1"/>
    <col min="16" max="16" width="11.5703125" style="61" bestFit="1" customWidth="1"/>
    <col min="17" max="17" width="16.28515625" style="61" customWidth="1"/>
    <col min="18" max="18" width="12.28515625" style="61" bestFit="1" customWidth="1"/>
    <col min="19" max="19" width="10.5703125" style="61" bestFit="1" customWidth="1"/>
    <col min="20" max="20" width="9.140625" style="61"/>
    <col min="21" max="21" width="13.28515625" style="61" bestFit="1" customWidth="1"/>
    <col min="22" max="22" width="9.140625" style="61"/>
    <col min="23" max="23" width="11.5703125" style="61" bestFit="1" customWidth="1"/>
    <col min="24" max="16384" width="9.140625" style="61"/>
  </cols>
  <sheetData>
    <row r="1" spans="1:23" ht="30" thickTop="1" thickBot="1" x14ac:dyDescent="0.3">
      <c r="A1" s="676" t="s">
        <v>15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8"/>
    </row>
    <row r="2" spans="1:23" ht="46.5" thickTop="1" thickBot="1" x14ac:dyDescent="0.3">
      <c r="A2" s="679" t="s">
        <v>505</v>
      </c>
      <c r="B2" s="684"/>
      <c r="C2" s="680"/>
      <c r="D2" s="8" t="s">
        <v>17</v>
      </c>
      <c r="E2" s="8" t="s">
        <v>16</v>
      </c>
      <c r="F2" s="8" t="s">
        <v>18</v>
      </c>
      <c r="G2" s="13" t="s">
        <v>19</v>
      </c>
      <c r="H2" s="10" t="s">
        <v>27</v>
      </c>
      <c r="I2" s="7" t="s">
        <v>20</v>
      </c>
      <c r="J2" s="7" t="s">
        <v>72</v>
      </c>
      <c r="K2" s="7" t="s">
        <v>71</v>
      </c>
      <c r="L2" s="7" t="s">
        <v>73</v>
      </c>
      <c r="M2" s="7" t="s">
        <v>74</v>
      </c>
      <c r="N2" s="7" t="s">
        <v>76</v>
      </c>
      <c r="O2" s="7" t="s">
        <v>75</v>
      </c>
      <c r="P2" s="11" t="s">
        <v>535</v>
      </c>
      <c r="Q2" s="302" t="s">
        <v>537</v>
      </c>
    </row>
    <row r="3" spans="1:23" s="38" customFormat="1" ht="15.75" thickTop="1" x14ac:dyDescent="0.25">
      <c r="A3" s="565" t="s">
        <v>360</v>
      </c>
      <c r="B3" s="663"/>
      <c r="C3" s="685"/>
      <c r="D3" s="36"/>
      <c r="E3" s="36"/>
      <c r="F3" s="36"/>
      <c r="G3" s="37"/>
      <c r="H3" s="35"/>
      <c r="I3" s="36"/>
      <c r="J3" s="36"/>
      <c r="K3" s="36"/>
      <c r="L3" s="36"/>
      <c r="M3" s="36"/>
      <c r="N3" s="36"/>
      <c r="O3" s="36"/>
      <c r="P3" s="37"/>
      <c r="Q3" s="271"/>
      <c r="R3" s="83"/>
      <c r="S3" s="83"/>
    </row>
    <row r="4" spans="1:23" ht="15.75" thickBot="1" x14ac:dyDescent="0.3">
      <c r="A4" s="127">
        <v>510</v>
      </c>
      <c r="B4" s="2">
        <v>6010</v>
      </c>
      <c r="C4" s="133" t="s">
        <v>166</v>
      </c>
      <c r="D4" s="24">
        <v>0</v>
      </c>
      <c r="E4" s="24">
        <v>0</v>
      </c>
      <c r="F4" s="24">
        <v>0</v>
      </c>
      <c r="G4" s="26">
        <v>0</v>
      </c>
      <c r="H4" s="23">
        <v>0</v>
      </c>
      <c r="I4" s="24">
        <v>0</v>
      </c>
      <c r="J4" s="24"/>
      <c r="K4" s="24"/>
      <c r="L4" s="24"/>
      <c r="M4" s="24"/>
      <c r="N4" s="24"/>
      <c r="O4" s="24"/>
      <c r="P4" s="51">
        <f>SUM(I4:O4)</f>
        <v>0</v>
      </c>
      <c r="Q4" s="269"/>
      <c r="R4" s="27"/>
      <c r="S4" s="27"/>
    </row>
    <row r="5" spans="1:23" s="14" customFormat="1" ht="16.5" thickTop="1" thickBot="1" x14ac:dyDescent="0.3">
      <c r="A5" s="186"/>
      <c r="B5" s="192"/>
      <c r="C5" s="193" t="s">
        <v>162</v>
      </c>
      <c r="D5" s="184">
        <f t="shared" ref="D5:Q5" si="0">SUM(D4:D4)</f>
        <v>0</v>
      </c>
      <c r="E5" s="184">
        <f t="shared" si="0"/>
        <v>0</v>
      </c>
      <c r="F5" s="184">
        <f t="shared" si="0"/>
        <v>0</v>
      </c>
      <c r="G5" s="185">
        <f t="shared" si="0"/>
        <v>0</v>
      </c>
      <c r="H5" s="183">
        <f t="shared" si="0"/>
        <v>0</v>
      </c>
      <c r="I5" s="184">
        <f t="shared" si="0"/>
        <v>0</v>
      </c>
      <c r="J5" s="184">
        <f t="shared" si="0"/>
        <v>0</v>
      </c>
      <c r="K5" s="184">
        <f t="shared" si="0"/>
        <v>0</v>
      </c>
      <c r="L5" s="184">
        <f t="shared" si="0"/>
        <v>0</v>
      </c>
      <c r="M5" s="184">
        <f t="shared" si="0"/>
        <v>0</v>
      </c>
      <c r="N5" s="184">
        <f t="shared" si="0"/>
        <v>0</v>
      </c>
      <c r="O5" s="184">
        <f t="shared" si="0"/>
        <v>0</v>
      </c>
      <c r="P5" s="185">
        <f t="shared" si="0"/>
        <v>0</v>
      </c>
      <c r="Q5" s="303">
        <f t="shared" si="0"/>
        <v>0</v>
      </c>
      <c r="R5" s="82"/>
      <c r="S5" s="82"/>
    </row>
    <row r="6" spans="1:23" ht="15.75" thickTop="1" x14ac:dyDescent="0.25">
      <c r="A6" s="562" t="s">
        <v>361</v>
      </c>
      <c r="B6" s="656"/>
      <c r="C6" s="674"/>
      <c r="D6" s="50"/>
      <c r="E6" s="50"/>
      <c r="F6" s="50"/>
      <c r="G6" s="25"/>
      <c r="H6" s="49"/>
      <c r="I6" s="50"/>
      <c r="J6" s="50"/>
      <c r="K6" s="50"/>
      <c r="L6" s="50"/>
      <c r="M6" s="50"/>
      <c r="N6" s="50"/>
      <c r="O6" s="50"/>
      <c r="P6" s="25"/>
      <c r="Q6" s="502"/>
      <c r="R6" s="27"/>
      <c r="S6" s="27"/>
      <c r="W6" s="252"/>
    </row>
    <row r="7" spans="1:23" x14ac:dyDescent="0.25">
      <c r="A7" s="127">
        <v>510</v>
      </c>
      <c r="B7" s="42">
        <v>8000</v>
      </c>
      <c r="C7" s="135" t="s">
        <v>4</v>
      </c>
      <c r="D7" s="50">
        <v>49999.99</v>
      </c>
      <c r="E7" s="24">
        <v>50000</v>
      </c>
      <c r="F7" s="52">
        <v>50000</v>
      </c>
      <c r="G7" s="25">
        <v>85000</v>
      </c>
      <c r="H7" s="49">
        <v>30000</v>
      </c>
      <c r="I7" s="50">
        <v>15000</v>
      </c>
      <c r="J7" s="50"/>
      <c r="K7" s="50">
        <v>0</v>
      </c>
      <c r="L7" s="50"/>
      <c r="M7" s="50"/>
      <c r="N7" s="50"/>
      <c r="O7" s="50"/>
      <c r="P7" s="25">
        <f t="shared" ref="P7:P18" si="1">SUM(I7:O7)</f>
        <v>15000</v>
      </c>
      <c r="Q7" s="496">
        <v>3000</v>
      </c>
      <c r="R7" s="27"/>
      <c r="S7" s="27"/>
      <c r="W7" s="252"/>
    </row>
    <row r="8" spans="1:23" x14ac:dyDescent="0.25">
      <c r="A8" s="127">
        <v>510</v>
      </c>
      <c r="B8" s="42">
        <v>8002</v>
      </c>
      <c r="C8" s="135" t="s">
        <v>393</v>
      </c>
      <c r="D8" s="50">
        <v>0</v>
      </c>
      <c r="E8" s="24">
        <v>0</v>
      </c>
      <c r="F8" s="52">
        <v>0</v>
      </c>
      <c r="G8" s="25">
        <v>0</v>
      </c>
      <c r="H8" s="49">
        <v>30000</v>
      </c>
      <c r="I8" s="50">
        <v>15000</v>
      </c>
      <c r="J8" s="50"/>
      <c r="K8" s="50">
        <v>0</v>
      </c>
      <c r="L8" s="50"/>
      <c r="M8" s="50"/>
      <c r="N8" s="50"/>
      <c r="O8" s="50"/>
      <c r="P8" s="25">
        <f t="shared" si="1"/>
        <v>15000</v>
      </c>
      <c r="Q8" s="496">
        <v>0</v>
      </c>
      <c r="R8" s="27"/>
      <c r="S8" s="27"/>
      <c r="W8" s="252"/>
    </row>
    <row r="9" spans="1:23" x14ac:dyDescent="0.25">
      <c r="A9" s="127">
        <v>510</v>
      </c>
      <c r="B9" s="42">
        <v>8100</v>
      </c>
      <c r="C9" s="135" t="s">
        <v>175</v>
      </c>
      <c r="D9" s="50">
        <v>5750</v>
      </c>
      <c r="E9" s="24">
        <v>5750</v>
      </c>
      <c r="F9" s="52">
        <v>6000</v>
      </c>
      <c r="G9" s="25">
        <v>6000</v>
      </c>
      <c r="H9" s="49">
        <v>6000</v>
      </c>
      <c r="I9" s="50">
        <v>5000</v>
      </c>
      <c r="J9" s="50"/>
      <c r="K9" s="50">
        <v>0</v>
      </c>
      <c r="L9" s="50"/>
      <c r="M9" s="50"/>
      <c r="N9" s="50"/>
      <c r="O9" s="50"/>
      <c r="P9" s="25">
        <f t="shared" si="1"/>
        <v>5000</v>
      </c>
      <c r="Q9" s="496">
        <v>10000</v>
      </c>
      <c r="R9" s="27"/>
      <c r="S9" s="27"/>
    </row>
    <row r="10" spans="1:23" x14ac:dyDescent="0.25">
      <c r="A10" s="127">
        <v>510</v>
      </c>
      <c r="B10" s="42">
        <v>8275</v>
      </c>
      <c r="C10" s="135" t="s">
        <v>394</v>
      </c>
      <c r="D10" s="50">
        <v>778.25</v>
      </c>
      <c r="E10" s="24">
        <v>1977.48</v>
      </c>
      <c r="F10" s="52">
        <v>1040</v>
      </c>
      <c r="G10" s="25">
        <v>0</v>
      </c>
      <c r="H10" s="49">
        <v>2000</v>
      </c>
      <c r="I10" s="50">
        <v>0</v>
      </c>
      <c r="J10" s="50"/>
      <c r="K10" s="50">
        <v>1050</v>
      </c>
      <c r="L10" s="50"/>
      <c r="M10" s="50"/>
      <c r="N10" s="50"/>
      <c r="O10" s="50"/>
      <c r="P10" s="25">
        <f t="shared" si="1"/>
        <v>1050</v>
      </c>
      <c r="Q10" s="496">
        <v>5000</v>
      </c>
      <c r="R10" s="27"/>
      <c r="S10" s="27"/>
    </row>
    <row r="11" spans="1:23" x14ac:dyDescent="0.25">
      <c r="A11" s="127">
        <v>510</v>
      </c>
      <c r="B11" s="42">
        <v>8310</v>
      </c>
      <c r="C11" s="135" t="s">
        <v>395</v>
      </c>
      <c r="D11" s="50">
        <v>4654.5</v>
      </c>
      <c r="E11" s="24">
        <v>2700</v>
      </c>
      <c r="F11" s="52">
        <v>1875</v>
      </c>
      <c r="G11" s="25">
        <v>12917.5</v>
      </c>
      <c r="H11" s="49">
        <v>6000</v>
      </c>
      <c r="I11" s="50">
        <v>-6767.5</v>
      </c>
      <c r="J11" s="50"/>
      <c r="K11" s="50">
        <v>375</v>
      </c>
      <c r="L11" s="50"/>
      <c r="M11" s="50"/>
      <c r="N11" s="50"/>
      <c r="O11" s="50"/>
      <c r="P11" s="25">
        <f t="shared" si="1"/>
        <v>-6392.5</v>
      </c>
      <c r="Q11" s="496">
        <v>6000</v>
      </c>
      <c r="R11" s="27"/>
      <c r="S11" s="27"/>
    </row>
    <row r="12" spans="1:23" x14ac:dyDescent="0.25">
      <c r="A12" s="127">
        <v>510</v>
      </c>
      <c r="B12" s="42">
        <v>8425</v>
      </c>
      <c r="C12" s="135" t="s">
        <v>396</v>
      </c>
      <c r="D12" s="50">
        <v>35600</v>
      </c>
      <c r="E12" s="24">
        <v>15000</v>
      </c>
      <c r="F12" s="52">
        <v>25045</v>
      </c>
      <c r="G12" s="25">
        <v>10000</v>
      </c>
      <c r="H12" s="49">
        <v>10000</v>
      </c>
      <c r="I12" s="50">
        <v>25000</v>
      </c>
      <c r="J12" s="50"/>
      <c r="K12" s="50"/>
      <c r="L12" s="50"/>
      <c r="M12" s="50"/>
      <c r="N12" s="50"/>
      <c r="O12" s="50"/>
      <c r="P12" s="25">
        <f t="shared" si="1"/>
        <v>25000</v>
      </c>
      <c r="Q12" s="496">
        <v>0</v>
      </c>
      <c r="R12" s="27"/>
      <c r="S12" s="27"/>
    </row>
    <row r="13" spans="1:23" x14ac:dyDescent="0.25">
      <c r="A13" s="127">
        <v>510</v>
      </c>
      <c r="B13" s="42">
        <v>8480</v>
      </c>
      <c r="C13" s="135" t="s">
        <v>397</v>
      </c>
      <c r="D13" s="50">
        <v>6250</v>
      </c>
      <c r="E13" s="24">
        <v>3272.5</v>
      </c>
      <c r="F13" s="52">
        <v>4266.7299999999996</v>
      </c>
      <c r="G13" s="25">
        <v>1415.46</v>
      </c>
      <c r="H13" s="49">
        <v>25000</v>
      </c>
      <c r="I13" s="50">
        <v>3928.24</v>
      </c>
      <c r="J13" s="50"/>
      <c r="K13" s="50"/>
      <c r="L13" s="50"/>
      <c r="M13" s="50"/>
      <c r="N13" s="50"/>
      <c r="O13" s="50"/>
      <c r="P13" s="25">
        <f t="shared" si="1"/>
        <v>3928.24</v>
      </c>
      <c r="Q13" s="372">
        <v>25000</v>
      </c>
      <c r="R13" s="27"/>
      <c r="S13" s="27"/>
    </row>
    <row r="14" spans="1:23" x14ac:dyDescent="0.25">
      <c r="A14" s="127">
        <v>510</v>
      </c>
      <c r="B14" s="42">
        <v>8515</v>
      </c>
      <c r="C14" s="135" t="s">
        <v>542</v>
      </c>
      <c r="D14" s="250"/>
      <c r="E14" s="24"/>
      <c r="F14" s="251"/>
      <c r="G14" s="25"/>
      <c r="H14" s="49"/>
      <c r="I14" s="250"/>
      <c r="J14" s="250"/>
      <c r="K14" s="250"/>
      <c r="L14" s="250"/>
      <c r="M14" s="250"/>
      <c r="N14" s="250"/>
      <c r="O14" s="250"/>
      <c r="P14" s="25"/>
      <c r="Q14" s="372">
        <v>25000</v>
      </c>
      <c r="R14" s="252"/>
      <c r="S14" s="252"/>
    </row>
    <row r="15" spans="1:23" x14ac:dyDescent="0.25">
      <c r="A15" s="127">
        <v>510</v>
      </c>
      <c r="B15" s="42">
        <v>8550</v>
      </c>
      <c r="C15" s="135" t="s">
        <v>398</v>
      </c>
      <c r="D15" s="50">
        <v>21769.32</v>
      </c>
      <c r="E15" s="24">
        <v>59.98</v>
      </c>
      <c r="F15" s="52">
        <v>0</v>
      </c>
      <c r="G15" s="25">
        <v>782.5</v>
      </c>
      <c r="H15" s="49">
        <v>20000</v>
      </c>
      <c r="I15" s="50">
        <v>962.5</v>
      </c>
      <c r="J15" s="50"/>
      <c r="K15" s="50">
        <v>775</v>
      </c>
      <c r="L15" s="50"/>
      <c r="M15" s="50"/>
      <c r="N15" s="50"/>
      <c r="O15" s="50"/>
      <c r="P15" s="25">
        <f t="shared" si="1"/>
        <v>1737.5</v>
      </c>
      <c r="Q15" s="372">
        <v>50000</v>
      </c>
      <c r="R15" s="27"/>
      <c r="S15" s="27"/>
    </row>
    <row r="16" spans="1:23" x14ac:dyDescent="0.25">
      <c r="A16" s="127">
        <v>510</v>
      </c>
      <c r="B16" s="42">
        <v>8551</v>
      </c>
      <c r="C16" s="135" t="s">
        <v>399</v>
      </c>
      <c r="D16" s="50">
        <v>2205.4899999999998</v>
      </c>
      <c r="E16" s="24">
        <v>10614.18</v>
      </c>
      <c r="F16" s="52">
        <v>13984.81</v>
      </c>
      <c r="G16" s="25">
        <v>0</v>
      </c>
      <c r="H16" s="49">
        <v>10000</v>
      </c>
      <c r="I16" s="50">
        <v>524.85</v>
      </c>
      <c r="J16" s="50"/>
      <c r="K16" s="50"/>
      <c r="L16" s="50"/>
      <c r="M16" s="50"/>
      <c r="N16" s="50"/>
      <c r="O16" s="50"/>
      <c r="P16" s="25">
        <f>SUM(I16:O16)</f>
        <v>524.85</v>
      </c>
      <c r="Q16" s="372">
        <v>5000</v>
      </c>
      <c r="R16" s="27"/>
      <c r="S16" s="27"/>
    </row>
    <row r="17" spans="1:21" x14ac:dyDescent="0.25">
      <c r="A17" s="127">
        <v>510</v>
      </c>
      <c r="B17" s="42">
        <v>8552</v>
      </c>
      <c r="C17" s="135" t="s">
        <v>391</v>
      </c>
      <c r="D17" s="50">
        <v>0</v>
      </c>
      <c r="E17" s="24">
        <v>0</v>
      </c>
      <c r="F17" s="52">
        <v>13279.49</v>
      </c>
      <c r="G17" s="25">
        <v>10962.9</v>
      </c>
      <c r="H17" s="49">
        <v>0</v>
      </c>
      <c r="I17" s="50">
        <v>15569.54</v>
      </c>
      <c r="J17" s="50"/>
      <c r="K17" s="50"/>
      <c r="L17" s="50"/>
      <c r="M17" s="50"/>
      <c r="N17" s="50"/>
      <c r="O17" s="50"/>
      <c r="P17" s="25">
        <f>SUM(I17:O17)</f>
        <v>15569.54</v>
      </c>
      <c r="Q17" s="372">
        <v>25000</v>
      </c>
      <c r="R17" s="27"/>
      <c r="S17" s="27"/>
      <c r="U17" s="252"/>
    </row>
    <row r="18" spans="1:21" x14ac:dyDescent="0.25">
      <c r="A18" s="127">
        <v>510</v>
      </c>
      <c r="B18" s="42">
        <v>8553</v>
      </c>
      <c r="C18" s="135" t="s">
        <v>392</v>
      </c>
      <c r="D18" s="50">
        <v>0</v>
      </c>
      <c r="E18" s="24">
        <v>0</v>
      </c>
      <c r="F18" s="52">
        <v>0</v>
      </c>
      <c r="G18" s="25">
        <v>0</v>
      </c>
      <c r="H18" s="49">
        <v>2000</v>
      </c>
      <c r="I18" s="50">
        <v>0</v>
      </c>
      <c r="J18" s="50"/>
      <c r="K18" s="50">
        <v>497.99</v>
      </c>
      <c r="L18" s="50"/>
      <c r="M18" s="50"/>
      <c r="N18" s="50"/>
      <c r="O18" s="50"/>
      <c r="P18" s="25">
        <f t="shared" si="1"/>
        <v>497.99</v>
      </c>
      <c r="Q18" s="372">
        <v>25000</v>
      </c>
      <c r="R18" s="27"/>
      <c r="S18" s="27"/>
      <c r="U18" s="252"/>
    </row>
    <row r="19" spans="1:21" x14ac:dyDescent="0.25">
      <c r="A19" s="127">
        <v>510</v>
      </c>
      <c r="B19" s="42">
        <v>8554</v>
      </c>
      <c r="C19" s="135" t="s">
        <v>533</v>
      </c>
      <c r="D19" s="250"/>
      <c r="E19" s="24"/>
      <c r="F19" s="251"/>
      <c r="G19" s="25"/>
      <c r="H19" s="49"/>
      <c r="I19" s="250"/>
      <c r="J19" s="250"/>
      <c r="K19" s="250"/>
      <c r="L19" s="250"/>
      <c r="M19" s="250"/>
      <c r="N19" s="250"/>
      <c r="O19" s="250"/>
      <c r="P19" s="25"/>
      <c r="Q19" s="372">
        <v>5000</v>
      </c>
      <c r="R19" s="252"/>
      <c r="S19" s="252"/>
      <c r="U19" s="252"/>
    </row>
    <row r="20" spans="1:21" ht="15.75" thickBot="1" x14ac:dyDescent="0.3">
      <c r="A20" s="127">
        <v>510</v>
      </c>
      <c r="B20" s="42">
        <v>8555</v>
      </c>
      <c r="C20" s="135" t="s">
        <v>534</v>
      </c>
      <c r="D20" s="250"/>
      <c r="E20" s="24"/>
      <c r="F20" s="251"/>
      <c r="G20" s="25"/>
      <c r="H20" s="49"/>
      <c r="I20" s="250"/>
      <c r="J20" s="250"/>
      <c r="K20" s="250"/>
      <c r="L20" s="250"/>
      <c r="M20" s="250"/>
      <c r="N20" s="250"/>
      <c r="O20" s="250"/>
      <c r="P20" s="25"/>
      <c r="Q20" s="372">
        <f>194050+28750</f>
        <v>222800</v>
      </c>
      <c r="R20" s="252"/>
      <c r="S20" s="252"/>
      <c r="U20" s="252"/>
    </row>
    <row r="21" spans="1:21" s="14" customFormat="1" ht="16.5" thickTop="1" thickBot="1" x14ac:dyDescent="0.3">
      <c r="A21" s="186"/>
      <c r="B21" s="192"/>
      <c r="C21" s="193" t="s">
        <v>362</v>
      </c>
      <c r="D21" s="184">
        <f t="shared" ref="D21:P21" si="2">SUM(D7:D18)</f>
        <v>127007.55</v>
      </c>
      <c r="E21" s="184">
        <f t="shared" si="2"/>
        <v>89374.140000000014</v>
      </c>
      <c r="F21" s="184">
        <f t="shared" si="2"/>
        <v>115491.03</v>
      </c>
      <c r="G21" s="185">
        <f t="shared" si="2"/>
        <v>127078.36</v>
      </c>
      <c r="H21" s="183">
        <f t="shared" si="2"/>
        <v>141000</v>
      </c>
      <c r="I21" s="184">
        <f t="shared" si="2"/>
        <v>74217.63</v>
      </c>
      <c r="J21" s="184">
        <f t="shared" si="2"/>
        <v>0</v>
      </c>
      <c r="K21" s="184">
        <f t="shared" si="2"/>
        <v>2697.99</v>
      </c>
      <c r="L21" s="184">
        <f t="shared" si="2"/>
        <v>0</v>
      </c>
      <c r="M21" s="184">
        <f t="shared" si="2"/>
        <v>0</v>
      </c>
      <c r="N21" s="184">
        <f t="shared" si="2"/>
        <v>0</v>
      </c>
      <c r="O21" s="184">
        <f t="shared" si="2"/>
        <v>0</v>
      </c>
      <c r="P21" s="185">
        <f t="shared" si="2"/>
        <v>76915.62000000001</v>
      </c>
      <c r="Q21" s="495">
        <f>SUM(Q7:Q20)</f>
        <v>406800</v>
      </c>
      <c r="R21" s="82"/>
      <c r="S21" s="82"/>
      <c r="U21" s="339"/>
    </row>
    <row r="22" spans="1:21" ht="15.75" thickTop="1" x14ac:dyDescent="0.25">
      <c r="A22" s="562" t="s">
        <v>363</v>
      </c>
      <c r="B22" s="656"/>
      <c r="C22" s="683"/>
      <c r="D22" s="50"/>
      <c r="E22" s="50"/>
      <c r="F22" s="50"/>
      <c r="G22" s="25"/>
      <c r="H22" s="49"/>
      <c r="I22" s="50"/>
      <c r="J22" s="50"/>
      <c r="K22" s="50"/>
      <c r="L22" s="50"/>
      <c r="M22" s="50"/>
      <c r="N22" s="50"/>
      <c r="O22" s="50"/>
      <c r="P22" s="25"/>
      <c r="Q22" s="372"/>
      <c r="R22" s="27"/>
      <c r="S22" s="27"/>
    </row>
    <row r="23" spans="1:21" x14ac:dyDescent="0.25">
      <c r="A23" s="127">
        <v>510</v>
      </c>
      <c r="B23" s="131">
        <v>9802</v>
      </c>
      <c r="C23" s="135" t="s">
        <v>390</v>
      </c>
      <c r="D23" s="50">
        <v>3770.41</v>
      </c>
      <c r="E23" s="50">
        <v>0</v>
      </c>
      <c r="F23" s="50">
        <v>0</v>
      </c>
      <c r="G23" s="25">
        <v>0</v>
      </c>
      <c r="H23" s="49">
        <v>0</v>
      </c>
      <c r="I23" s="50">
        <v>0</v>
      </c>
      <c r="J23" s="50"/>
      <c r="K23" s="50"/>
      <c r="L23" s="50"/>
      <c r="M23" s="50"/>
      <c r="N23" s="50"/>
      <c r="O23" s="50"/>
      <c r="P23" s="25">
        <f>SUM(I23:O23)</f>
        <v>0</v>
      </c>
      <c r="Q23" s="372">
        <v>0</v>
      </c>
      <c r="R23" s="27"/>
      <c r="S23" s="27"/>
    </row>
    <row r="24" spans="1:21" x14ac:dyDescent="0.25">
      <c r="A24" s="127">
        <v>510</v>
      </c>
      <c r="B24" s="131">
        <v>9901</v>
      </c>
      <c r="C24" s="135" t="s">
        <v>193</v>
      </c>
      <c r="D24" s="50">
        <v>900000</v>
      </c>
      <c r="E24" s="50">
        <v>300000</v>
      </c>
      <c r="F24" s="50">
        <v>600000</v>
      </c>
      <c r="G24" s="25">
        <v>700000</v>
      </c>
      <c r="H24" s="49">
        <v>1113000</v>
      </c>
      <c r="I24" s="50">
        <v>0</v>
      </c>
      <c r="J24" s="50"/>
      <c r="K24" s="50"/>
      <c r="L24" s="50"/>
      <c r="M24" s="50"/>
      <c r="N24" s="50"/>
      <c r="O24" s="50"/>
      <c r="P24" s="25">
        <f>SUM(I24:O24)</f>
        <v>0</v>
      </c>
      <c r="Q24" s="372">
        <f>590000+105000</f>
        <v>695000</v>
      </c>
      <c r="R24" s="27"/>
      <c r="S24" s="27"/>
    </row>
    <row r="25" spans="1:21" x14ac:dyDescent="0.25">
      <c r="A25" s="127">
        <v>510</v>
      </c>
      <c r="B25" s="247">
        <v>9002</v>
      </c>
      <c r="C25" s="135" t="s">
        <v>511</v>
      </c>
      <c r="D25" s="250"/>
      <c r="E25" s="250"/>
      <c r="F25" s="250"/>
      <c r="G25" s="25"/>
      <c r="H25" s="49"/>
      <c r="I25" s="250"/>
      <c r="J25" s="250"/>
      <c r="K25" s="250"/>
      <c r="L25" s="250"/>
      <c r="M25" s="250"/>
      <c r="N25" s="250"/>
      <c r="O25" s="250"/>
      <c r="P25" s="25"/>
      <c r="Q25" s="496">
        <v>0</v>
      </c>
      <c r="R25" s="252"/>
      <c r="S25" s="252"/>
    </row>
    <row r="26" spans="1:21" ht="15.75" thickBot="1" x14ac:dyDescent="0.3">
      <c r="A26" s="127">
        <v>510</v>
      </c>
      <c r="B26" s="131">
        <v>9903</v>
      </c>
      <c r="C26" s="135" t="s">
        <v>400</v>
      </c>
      <c r="D26" s="50">
        <v>0</v>
      </c>
      <c r="E26" s="50">
        <v>0</v>
      </c>
      <c r="F26" s="50">
        <v>578335</v>
      </c>
      <c r="G26" s="25">
        <v>0</v>
      </c>
      <c r="H26" s="49">
        <v>0</v>
      </c>
      <c r="I26" s="50">
        <v>0</v>
      </c>
      <c r="J26" s="50"/>
      <c r="K26" s="50"/>
      <c r="L26" s="50"/>
      <c r="M26" s="50"/>
      <c r="N26" s="50"/>
      <c r="O26" s="50"/>
      <c r="P26" s="25">
        <f>SUM(I26:O26)</f>
        <v>0</v>
      </c>
      <c r="Q26" s="272">
        <v>0</v>
      </c>
      <c r="R26" s="27"/>
      <c r="S26" s="27"/>
    </row>
    <row r="27" spans="1:21" s="14" customFormat="1" ht="16.5" thickTop="1" thickBot="1" x14ac:dyDescent="0.3">
      <c r="A27" s="186"/>
      <c r="B27" s="192"/>
      <c r="C27" s="193" t="s">
        <v>364</v>
      </c>
      <c r="D27" s="184">
        <f>SUM(D23:D26)</f>
        <v>903770.41</v>
      </c>
      <c r="E27" s="184">
        <f t="shared" ref="E27:Q27" si="3">SUM(E23:E26)</f>
        <v>300000</v>
      </c>
      <c r="F27" s="184">
        <f t="shared" si="3"/>
        <v>1178335</v>
      </c>
      <c r="G27" s="185">
        <f t="shared" si="3"/>
        <v>700000</v>
      </c>
      <c r="H27" s="183">
        <f t="shared" si="3"/>
        <v>1113000</v>
      </c>
      <c r="I27" s="184">
        <f t="shared" si="3"/>
        <v>0</v>
      </c>
      <c r="J27" s="184">
        <f t="shared" si="3"/>
        <v>0</v>
      </c>
      <c r="K27" s="184">
        <f t="shared" si="3"/>
        <v>0</v>
      </c>
      <c r="L27" s="184">
        <f t="shared" si="3"/>
        <v>0</v>
      </c>
      <c r="M27" s="184">
        <f t="shared" si="3"/>
        <v>0</v>
      </c>
      <c r="N27" s="184">
        <f t="shared" si="3"/>
        <v>0</v>
      </c>
      <c r="O27" s="184">
        <f t="shared" si="3"/>
        <v>0</v>
      </c>
      <c r="P27" s="185">
        <f t="shared" si="3"/>
        <v>0</v>
      </c>
      <c r="Q27" s="303">
        <f t="shared" si="3"/>
        <v>695000</v>
      </c>
      <c r="R27" s="82"/>
      <c r="S27" s="82"/>
    </row>
    <row r="28" spans="1:21" s="14" customFormat="1" ht="16.5" thickTop="1" thickBot="1" x14ac:dyDescent="0.3">
      <c r="A28" s="187"/>
      <c r="B28" s="194"/>
      <c r="C28" s="195" t="s">
        <v>365</v>
      </c>
      <c r="D28" s="189">
        <f t="shared" ref="D28:Q28" si="4">SUM(D27,D21,D5)</f>
        <v>1030777.9600000001</v>
      </c>
      <c r="E28" s="189">
        <f t="shared" si="4"/>
        <v>389374.14</v>
      </c>
      <c r="F28" s="189">
        <f t="shared" si="4"/>
        <v>1293826.03</v>
      </c>
      <c r="G28" s="190">
        <f t="shared" si="4"/>
        <v>827078.36</v>
      </c>
      <c r="H28" s="188">
        <f t="shared" si="4"/>
        <v>1254000</v>
      </c>
      <c r="I28" s="189">
        <f t="shared" si="4"/>
        <v>74217.63</v>
      </c>
      <c r="J28" s="189">
        <f t="shared" si="4"/>
        <v>0</v>
      </c>
      <c r="K28" s="189">
        <f t="shared" si="4"/>
        <v>2697.99</v>
      </c>
      <c r="L28" s="189">
        <f t="shared" si="4"/>
        <v>0</v>
      </c>
      <c r="M28" s="189">
        <f t="shared" si="4"/>
        <v>0</v>
      </c>
      <c r="N28" s="189">
        <f t="shared" si="4"/>
        <v>0</v>
      </c>
      <c r="O28" s="189">
        <f t="shared" si="4"/>
        <v>0</v>
      </c>
      <c r="P28" s="190">
        <f t="shared" si="4"/>
        <v>76915.62000000001</v>
      </c>
      <c r="Q28" s="488">
        <f t="shared" si="4"/>
        <v>1101800</v>
      </c>
      <c r="R28" s="82"/>
      <c r="S28" s="82"/>
    </row>
    <row r="29" spans="1:21" ht="15.75" thickTop="1" x14ac:dyDescent="0.25"/>
  </sheetData>
  <sheetProtection algorithmName="SHA-512" hashValue="kHIH3T4yaMDaABx/oVIMXDyGZWsEYOGB3equcIAnkCj0hDkgXEP+K1w4XQSrhFTW6QLrTJsZ5mmnmVjH1h7xDg==" saltValue="HbjVW5JW7kXX95Tqfgk/dw==" spinCount="100000" sheet="1" objects="1" scenarios="1"/>
  <mergeCells count="5">
    <mergeCell ref="A22:C22"/>
    <mergeCell ref="A1:Q1"/>
    <mergeCell ref="A2:C2"/>
    <mergeCell ref="A3:C3"/>
    <mergeCell ref="A6:C6"/>
  </mergeCells>
  <printOptions horizontalCentered="1"/>
  <pageMargins left="0" right="0" top="0" bottom="0" header="0" footer="0"/>
  <pageSetup orientation="landscape" cellComments="atEnd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>
    <tabColor theme="4" tint="-0.249977111117893"/>
    <pageSetUpPr fitToPage="1"/>
  </sheetPr>
  <dimension ref="A1:J29"/>
  <sheetViews>
    <sheetView topLeftCell="K1" workbookViewId="0">
      <selection activeCell="V31" sqref="V31"/>
    </sheetView>
  </sheetViews>
  <sheetFormatPr defaultColWidth="16" defaultRowHeight="15" x14ac:dyDescent="0.25"/>
  <cols>
    <col min="1" max="1" width="11.42578125" style="61" hidden="1" customWidth="1"/>
    <col min="2" max="2" width="49.7109375" style="61" hidden="1" customWidth="1"/>
    <col min="3" max="5" width="14.5703125" style="61" hidden="1" customWidth="1"/>
    <col min="6" max="6" width="18.28515625" style="61" hidden="1" customWidth="1"/>
    <col min="7" max="7" width="15.5703125" style="61" hidden="1" customWidth="1"/>
    <col min="8" max="9" width="14.5703125" style="61" hidden="1" customWidth="1"/>
    <col min="10" max="10" width="16" style="61" hidden="1" customWidth="1"/>
    <col min="11" max="16384" width="16" style="61"/>
  </cols>
  <sheetData>
    <row r="1" spans="1:9" ht="30" thickTop="1" thickBot="1" x14ac:dyDescent="0.3">
      <c r="A1" s="676" t="s">
        <v>15</v>
      </c>
      <c r="B1" s="677"/>
      <c r="C1" s="677"/>
      <c r="D1" s="677"/>
      <c r="E1" s="677"/>
      <c r="F1" s="677"/>
      <c r="G1" s="677"/>
      <c r="H1" s="677"/>
      <c r="I1" s="678"/>
    </row>
    <row r="2" spans="1:9" ht="46.5" thickTop="1" thickBot="1" x14ac:dyDescent="0.3">
      <c r="A2" s="679" t="s">
        <v>387</v>
      </c>
      <c r="B2" s="680"/>
      <c r="C2" s="12" t="s">
        <v>17</v>
      </c>
      <c r="D2" s="8" t="s">
        <v>16</v>
      </c>
      <c r="E2" s="8" t="s">
        <v>18</v>
      </c>
      <c r="F2" s="13" t="s">
        <v>19</v>
      </c>
      <c r="G2" s="10" t="s">
        <v>420</v>
      </c>
      <c r="H2" s="196" t="s">
        <v>421</v>
      </c>
      <c r="I2" s="302" t="s">
        <v>422</v>
      </c>
    </row>
    <row r="3" spans="1:9" ht="15.75" thickTop="1" x14ac:dyDescent="0.25">
      <c r="A3" s="686" t="s">
        <v>0</v>
      </c>
      <c r="B3" s="687"/>
      <c r="C3" s="29"/>
      <c r="D3" s="29"/>
      <c r="E3" s="29"/>
      <c r="F3" s="30"/>
      <c r="G3" s="28"/>
      <c r="H3" s="29"/>
      <c r="I3" s="264"/>
    </row>
    <row r="4" spans="1:9" x14ac:dyDescent="0.25">
      <c r="A4" s="560" t="s">
        <v>1</v>
      </c>
      <c r="B4" s="688"/>
      <c r="C4" s="40"/>
      <c r="D4" s="40"/>
      <c r="E4" s="40"/>
      <c r="F4" s="41"/>
      <c r="G4" s="39"/>
      <c r="H4" s="40"/>
      <c r="I4" s="265"/>
    </row>
    <row r="5" spans="1:9" x14ac:dyDescent="0.25">
      <c r="A5" s="301">
        <v>4035</v>
      </c>
      <c r="B5" s="133" t="s">
        <v>47</v>
      </c>
      <c r="C5" s="24">
        <f>('REVENUE HOT'!D4/'REVENUE HOT'!C4)-1</f>
        <v>5.6270403834332239E-2</v>
      </c>
      <c r="D5" s="24">
        <f>('REVENUE HOT'!E4/'REVENUE HOT'!D4)-1</f>
        <v>-3.9979764527958594E-2</v>
      </c>
      <c r="E5" s="24">
        <f>('REVENUE HOT'!F4/'REVENUE HOT'!E4)-1</f>
        <v>-0.26839290660210491</v>
      </c>
      <c r="F5" s="31">
        <f>('REVENUE HOT'!G4/'REVENUE HOT'!F4)-1</f>
        <v>-0.31657547510916106</v>
      </c>
      <c r="G5" s="23">
        <f>AVERAGE(C5:F5)</f>
        <v>-0.14216943560122308</v>
      </c>
      <c r="H5" s="24">
        <f>G5*'REVENUE HOT'!O4</f>
        <v>-21263.425201178263</v>
      </c>
      <c r="I5" s="266">
        <f>(0.25*'Budget Working Paper'!I14)</f>
        <v>1100000</v>
      </c>
    </row>
    <row r="6" spans="1:9" x14ac:dyDescent="0.25">
      <c r="A6" s="301">
        <v>4036</v>
      </c>
      <c r="B6" s="133" t="s">
        <v>98</v>
      </c>
      <c r="C6" s="24">
        <f>('REVENUE HOT'!D5/'REVENUE HOT'!C5)-1</f>
        <v>0.93895853844577148</v>
      </c>
      <c r="D6" s="24">
        <f>('REVENUE HOT'!E5/'REVENUE HOT'!D5)-1</f>
        <v>-0.48845479311516105</v>
      </c>
      <c r="E6" s="24">
        <f>('REVENUE HOT'!F5/'REVENUE HOT'!E5)-1</f>
        <v>-9.1140998712649801E-2</v>
      </c>
      <c r="F6" s="31">
        <f>('REVENUE HOT'!G5/'REVENUE HOT'!F5)-1</f>
        <v>-0.44982238507214556</v>
      </c>
      <c r="G6" s="23">
        <f>AVERAGE(C6:F6)</f>
        <v>-2.261490961354623E-2</v>
      </c>
      <c r="H6" s="24">
        <f>G6*'REVENUE HOT'!O5</f>
        <v>-189.61403120748994</v>
      </c>
      <c r="I6" s="266">
        <f>(H6+'REVENUE KCDC'!O5)</f>
        <v>1875.1159687925101</v>
      </c>
    </row>
    <row r="7" spans="1:9" x14ac:dyDescent="0.25">
      <c r="A7" s="301">
        <v>4037</v>
      </c>
      <c r="B7" s="133" t="s">
        <v>388</v>
      </c>
      <c r="C7" s="24">
        <f>('REVENUE HOT'!D6/'REVENUE HOT'!C6)-1</f>
        <v>1.2844903892992461</v>
      </c>
      <c r="D7" s="24">
        <f>('REVENUE HOT'!E6/'REVENUE HOT'!D6)-1</f>
        <v>-0.56471900118811358</v>
      </c>
      <c r="E7" s="24">
        <f>('REVENUE HOT'!F6/'REVENUE HOT'!E6)-1</f>
        <v>-0.23800606901599597</v>
      </c>
      <c r="F7" s="31">
        <f>('REVENUE HOT'!G6/'REVENUE HOT'!F6)-1</f>
        <v>-0.34386681822184151</v>
      </c>
      <c r="G7" s="23">
        <f>AVERAGE(C7:F7)</f>
        <v>3.4474625218323757E-2</v>
      </c>
      <c r="H7" s="24">
        <f>G7*'REVENUE HOT'!O6</f>
        <v>705.02711523610401</v>
      </c>
      <c r="I7" s="266">
        <v>0</v>
      </c>
    </row>
    <row r="8" spans="1:9" ht="15.75" thickBot="1" x14ac:dyDescent="0.3">
      <c r="A8" s="503">
        <v>4038</v>
      </c>
      <c r="B8" s="134" t="s">
        <v>389</v>
      </c>
      <c r="C8" s="24">
        <f>('REVENUE HOT'!D7/'REVENUE HOT'!C7)-1</f>
        <v>0.16612648524418838</v>
      </c>
      <c r="D8" s="24">
        <v>0</v>
      </c>
      <c r="E8" s="24">
        <v>0</v>
      </c>
      <c r="F8" s="31">
        <v>0</v>
      </c>
      <c r="G8" s="23">
        <v>0</v>
      </c>
      <c r="H8" s="24">
        <v>20712.93</v>
      </c>
      <c r="I8" s="266">
        <v>0</v>
      </c>
    </row>
    <row r="9" spans="1:9" s="14" customFormat="1" ht="16.5" thickTop="1" thickBot="1" x14ac:dyDescent="0.3">
      <c r="A9" s="186"/>
      <c r="B9" s="193" t="s">
        <v>28</v>
      </c>
      <c r="C9" s="184">
        <f t="shared" ref="C9:I9" si="0">SUM(C5:C8)</f>
        <v>2.445845816823538</v>
      </c>
      <c r="D9" s="184">
        <f t="shared" si="0"/>
        <v>-1.0931535588312333</v>
      </c>
      <c r="E9" s="184">
        <f t="shared" si="0"/>
        <v>-0.59753997433075068</v>
      </c>
      <c r="F9" s="185">
        <f t="shared" si="0"/>
        <v>-1.1102646784031482</v>
      </c>
      <c r="G9" s="183">
        <f t="shared" si="0"/>
        <v>-0.13030971999644556</v>
      </c>
      <c r="H9" s="184">
        <f t="shared" si="0"/>
        <v>-35.082117149646365</v>
      </c>
      <c r="I9" s="304">
        <f t="shared" si="0"/>
        <v>1101875.1159687925</v>
      </c>
    </row>
    <row r="10" spans="1:9" ht="15.75" thickTop="1" x14ac:dyDescent="0.25">
      <c r="A10" s="562" t="s">
        <v>8</v>
      </c>
      <c r="B10" s="683"/>
      <c r="C10" s="250"/>
      <c r="D10" s="250"/>
      <c r="E10" s="250"/>
      <c r="F10" s="25"/>
      <c r="G10" s="49"/>
      <c r="H10" s="250"/>
      <c r="I10" s="249"/>
    </row>
    <row r="11" spans="1:9" ht="15.75" thickBot="1" x14ac:dyDescent="0.3">
      <c r="A11" s="282">
        <v>4901</v>
      </c>
      <c r="B11" s="504" t="s">
        <v>117</v>
      </c>
      <c r="C11" s="250">
        <v>0</v>
      </c>
      <c r="D11" s="250">
        <v>0</v>
      </c>
      <c r="E11" s="250">
        <v>0</v>
      </c>
      <c r="F11" s="25">
        <v>0</v>
      </c>
      <c r="G11" s="49">
        <v>410000</v>
      </c>
      <c r="H11" s="250">
        <v>0</v>
      </c>
      <c r="I11" s="249"/>
    </row>
    <row r="12" spans="1:9" s="14" customFormat="1" ht="16.5" thickTop="1" thickBot="1" x14ac:dyDescent="0.3">
      <c r="A12" s="186"/>
      <c r="B12" s="193" t="s">
        <v>402</v>
      </c>
      <c r="C12" s="184">
        <f t="shared" ref="C12:I12" si="1">SUM(C11:C11)</f>
        <v>0</v>
      </c>
      <c r="D12" s="184">
        <f t="shared" si="1"/>
        <v>0</v>
      </c>
      <c r="E12" s="184">
        <f t="shared" si="1"/>
        <v>0</v>
      </c>
      <c r="F12" s="185">
        <f t="shared" si="1"/>
        <v>0</v>
      </c>
      <c r="G12" s="183">
        <f t="shared" si="1"/>
        <v>410000</v>
      </c>
      <c r="H12" s="184">
        <f t="shared" si="1"/>
        <v>0</v>
      </c>
      <c r="I12" s="304">
        <f t="shared" si="1"/>
        <v>0</v>
      </c>
    </row>
    <row r="13" spans="1:9" ht="15.75" thickTop="1" x14ac:dyDescent="0.25"/>
    <row r="29" spans="5:5" x14ac:dyDescent="0.25">
      <c r="E29" s="191"/>
    </row>
  </sheetData>
  <sheetProtection algorithmName="SHA-512" hashValue="IAfzWFxmI55i4j+TFsQTEFugx+gtBL3kZnvy2tXWU2Xzs4D6qhVYSKfUZebgaRlNI6/1SioK6CR6ux6VGbHxrw==" saltValue="SP+Mpxs8tlMlFcPmEB/O8Q==" spinCount="100000" sheet="1" objects="1" scenarios="1"/>
  <mergeCells count="5">
    <mergeCell ref="A1:I1"/>
    <mergeCell ref="A2:B2"/>
    <mergeCell ref="A3:B3"/>
    <mergeCell ref="A4:B4"/>
    <mergeCell ref="A10:B10"/>
  </mergeCells>
  <printOptions horizontalCentered="1"/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5" tint="0.39997558519241921"/>
    <pageSetUpPr fitToPage="1"/>
  </sheetPr>
  <dimension ref="A1:K14"/>
  <sheetViews>
    <sheetView zoomScaleNormal="100" workbookViewId="0">
      <selection activeCell="G28" sqref="G28"/>
    </sheetView>
  </sheetViews>
  <sheetFormatPr defaultColWidth="16" defaultRowHeight="15" x14ac:dyDescent="0.25"/>
  <cols>
    <col min="1" max="1" width="39.7109375" style="61" bestFit="1" customWidth="1"/>
    <col min="2" max="2" width="1.28515625" style="61" customWidth="1"/>
    <col min="3" max="4" width="13.28515625" style="61" hidden="1" customWidth="1"/>
    <col min="5" max="5" width="14.5703125" style="61" customWidth="1"/>
    <col min="6" max="6" width="13.28515625" style="61" bestFit="1" customWidth="1"/>
    <col min="7" max="7" width="15.5703125" style="61" bestFit="1" customWidth="1"/>
    <col min="8" max="9" width="13.28515625" style="61" hidden="1" customWidth="1"/>
    <col min="10" max="10" width="13.28515625" style="61" bestFit="1" customWidth="1"/>
    <col min="11" max="11" width="17.28515625" style="61" customWidth="1"/>
    <col min="12" max="16384" width="16" style="61"/>
  </cols>
  <sheetData>
    <row r="1" spans="1:11" ht="30" thickTop="1" thickBot="1" x14ac:dyDescent="0.3">
      <c r="A1" s="689" t="s">
        <v>15</v>
      </c>
      <c r="B1" s="690"/>
      <c r="C1" s="690"/>
      <c r="D1" s="690"/>
      <c r="E1" s="690"/>
      <c r="F1" s="690"/>
      <c r="G1" s="690"/>
      <c r="H1" s="690"/>
      <c r="I1" s="690"/>
      <c r="J1" s="690"/>
      <c r="K1" s="691"/>
    </row>
    <row r="2" spans="1:11" ht="31.5" thickTop="1" thickBot="1" x14ac:dyDescent="0.3">
      <c r="A2" s="216" t="s">
        <v>401</v>
      </c>
      <c r="B2" s="198"/>
      <c r="C2" s="199" t="s">
        <v>17</v>
      </c>
      <c r="D2" s="200" t="s">
        <v>16</v>
      </c>
      <c r="E2" s="200" t="s">
        <v>18</v>
      </c>
      <c r="F2" s="201" t="s">
        <v>19</v>
      </c>
      <c r="G2" s="200" t="s">
        <v>27</v>
      </c>
      <c r="H2" s="200" t="s">
        <v>20</v>
      </c>
      <c r="I2" s="200" t="s">
        <v>21</v>
      </c>
      <c r="J2" s="202" t="s">
        <v>535</v>
      </c>
      <c r="K2" s="305" t="s">
        <v>537</v>
      </c>
    </row>
    <row r="3" spans="1:11" ht="15.75" thickTop="1" x14ac:dyDescent="0.25">
      <c r="A3" s="217" t="s">
        <v>0</v>
      </c>
      <c r="B3" s="4"/>
      <c r="C3" s="57"/>
      <c r="D3" s="45"/>
      <c r="E3" s="45"/>
      <c r="F3" s="48"/>
      <c r="G3" s="21"/>
      <c r="H3" s="16"/>
      <c r="I3" s="16"/>
      <c r="J3" s="213"/>
      <c r="K3" s="307"/>
    </row>
    <row r="4" spans="1:11" ht="15.75" customHeight="1" x14ac:dyDescent="0.25">
      <c r="A4" s="218" t="s">
        <v>1</v>
      </c>
      <c r="B4" s="3"/>
      <c r="C4" s="22">
        <f>'REVENUE CAP PROJ'!C5</f>
        <v>15</v>
      </c>
      <c r="D4" s="47">
        <f>'REVENUE CAP PROJ'!D5</f>
        <v>0</v>
      </c>
      <c r="E4" s="47">
        <f>'REVENUE CAP PROJ'!E5</f>
        <v>0</v>
      </c>
      <c r="F4" s="15">
        <f>'REVENUE CAP PROJ'!F5</f>
        <v>0</v>
      </c>
      <c r="G4" s="22">
        <f>'REVENUE CAP PROJ'!G5</f>
        <v>0</v>
      </c>
      <c r="H4" s="47">
        <f>'REVENUE CAP PROJ'!H5</f>
        <v>0</v>
      </c>
      <c r="I4" s="47">
        <f>SUM('REVENUE CAP PROJ'!I5:N5)</f>
        <v>0</v>
      </c>
      <c r="J4" s="148">
        <f>'REVENUE CAP PROJ'!O5</f>
        <v>0</v>
      </c>
      <c r="K4" s="308">
        <f>'REVENUE CAP PROJ'!P5</f>
        <v>0</v>
      </c>
    </row>
    <row r="5" spans="1:11" ht="15.75" customHeight="1" x14ac:dyDescent="0.25">
      <c r="A5" s="218" t="s">
        <v>6</v>
      </c>
      <c r="B5" s="3"/>
      <c r="C5" s="22">
        <f>'REVENUE CAP PROJ'!C9</f>
        <v>209.22</v>
      </c>
      <c r="D5" s="47">
        <f>'REVENUE CAP PROJ'!D9</f>
        <v>1330.24</v>
      </c>
      <c r="E5" s="47">
        <f>'REVENUE CAP PROJ'!E9</f>
        <v>3699.35</v>
      </c>
      <c r="F5" s="15">
        <f>'REVENUE CAP PROJ'!F9</f>
        <v>2491.4899999999998</v>
      </c>
      <c r="G5" s="22">
        <f>'REVENUE CAP PROJ'!G9</f>
        <v>2500</v>
      </c>
      <c r="H5" s="47">
        <f>'REVENUE CAP PROJ'!H9</f>
        <v>955.99</v>
      </c>
      <c r="I5" s="47">
        <f>SUM('REVENUE CAP PROJ'!I9:N9)</f>
        <v>147.08000000000001</v>
      </c>
      <c r="J5" s="148">
        <f>'REVENUE CAP PROJ'!O9</f>
        <v>1103.07</v>
      </c>
      <c r="K5" s="308">
        <f>'REVENUE CAP PROJ'!P9</f>
        <v>1200</v>
      </c>
    </row>
    <row r="6" spans="1:11" ht="15.75" customHeight="1" x14ac:dyDescent="0.25">
      <c r="A6" s="218" t="s">
        <v>8</v>
      </c>
      <c r="B6" s="3"/>
      <c r="C6" s="22">
        <f>'REVENUE CAP PROJ'!C15</f>
        <v>1957922.0699999998</v>
      </c>
      <c r="D6" s="47">
        <f>'REVENUE CAP PROJ'!D15</f>
        <v>1300000</v>
      </c>
      <c r="E6" s="47">
        <f>'REVENUE CAP PROJ'!E15</f>
        <v>675000</v>
      </c>
      <c r="F6" s="15">
        <f>'REVENUE CAP PROJ'!F15</f>
        <v>1300000</v>
      </c>
      <c r="G6" s="22">
        <f>'REVENUE CAP PROJ'!G15</f>
        <v>2563000</v>
      </c>
      <c r="H6" s="47">
        <f>'REVENUE CAP PROJ'!H15</f>
        <v>0</v>
      </c>
      <c r="I6" s="47">
        <f>SUM('REVENUE CAP PROJ'!I15:N15)</f>
        <v>2563000</v>
      </c>
      <c r="J6" s="148">
        <f>'REVENUE CAP PROJ'!O15</f>
        <v>2563000</v>
      </c>
      <c r="K6" s="308">
        <f>'REVENUE CAP PROJ'!P15</f>
        <v>735000</v>
      </c>
    </row>
    <row r="7" spans="1:11" s="14" customFormat="1" x14ac:dyDescent="0.25">
      <c r="A7" s="219" t="s">
        <v>9</v>
      </c>
      <c r="B7" s="203"/>
      <c r="C7" s="204">
        <f t="shared" ref="C7:K7" si="0">SUM(C4:C6)</f>
        <v>1958146.2899999998</v>
      </c>
      <c r="D7" s="205">
        <f t="shared" si="0"/>
        <v>1301330.24</v>
      </c>
      <c r="E7" s="205">
        <f t="shared" si="0"/>
        <v>678699.35</v>
      </c>
      <c r="F7" s="206">
        <f t="shared" si="0"/>
        <v>1302491.49</v>
      </c>
      <c r="G7" s="204">
        <f t="shared" si="0"/>
        <v>2565500</v>
      </c>
      <c r="H7" s="205">
        <f t="shared" si="0"/>
        <v>955.99</v>
      </c>
      <c r="I7" s="205">
        <f t="shared" si="0"/>
        <v>2563147.08</v>
      </c>
      <c r="J7" s="214">
        <f t="shared" si="0"/>
        <v>2564103.0699999998</v>
      </c>
      <c r="K7" s="309">
        <f t="shared" si="0"/>
        <v>736200</v>
      </c>
    </row>
    <row r="8" spans="1:11" x14ac:dyDescent="0.25">
      <c r="A8" s="217"/>
      <c r="B8" s="4"/>
      <c r="C8" s="58"/>
      <c r="D8" s="44"/>
      <c r="E8" s="44"/>
      <c r="F8" s="59"/>
      <c r="G8" s="58"/>
      <c r="H8" s="44"/>
      <c r="I8" s="44"/>
      <c r="J8" s="215"/>
      <c r="K8" s="310"/>
    </row>
    <row r="9" spans="1:11" x14ac:dyDescent="0.25">
      <c r="A9" s="217" t="s">
        <v>10</v>
      </c>
      <c r="B9" s="4"/>
      <c r="C9" s="57"/>
      <c r="D9" s="45"/>
      <c r="E9" s="45"/>
      <c r="F9" s="48"/>
      <c r="G9" s="57"/>
      <c r="H9" s="45"/>
      <c r="I9" s="45"/>
      <c r="J9" s="147"/>
      <c r="K9" s="307"/>
    </row>
    <row r="10" spans="1:11" ht="15.75" customHeight="1" x14ac:dyDescent="0.25">
      <c r="A10" s="218" t="s">
        <v>11</v>
      </c>
      <c r="B10" s="3"/>
      <c r="C10" s="22">
        <f>'EXPENSES CAP PROJ'!D23</f>
        <v>2277523.77</v>
      </c>
      <c r="D10" s="47">
        <f>'EXPENSES CAP PROJ'!E23</f>
        <v>1449171.99</v>
      </c>
      <c r="E10" s="47">
        <f>'EXPENSES CAP PROJ'!F23</f>
        <v>0</v>
      </c>
      <c r="F10" s="15">
        <f>'EXPENSES CAP PROJ'!G23</f>
        <v>429118.42000000004</v>
      </c>
      <c r="G10" s="22">
        <f>'EXPENSES CAP PROJ'!H23</f>
        <v>2363000</v>
      </c>
      <c r="H10" s="47">
        <f>'EXPENSES CAP PROJ'!I23</f>
        <v>130230.98</v>
      </c>
      <c r="I10" s="47">
        <f>SUM('EXPENSES CAP PROJ'!J23:O23)</f>
        <v>9705.4700000000012</v>
      </c>
      <c r="J10" s="148">
        <f>'EXPENSES CAP PROJ'!P23</f>
        <v>139936.45000000001</v>
      </c>
      <c r="K10" s="308">
        <f>'EXPENSES CAP PROJ'!Q23</f>
        <v>736200</v>
      </c>
    </row>
    <row r="11" spans="1:11" s="14" customFormat="1" x14ac:dyDescent="0.25">
      <c r="A11" s="219" t="s">
        <v>13</v>
      </c>
      <c r="B11" s="203"/>
      <c r="C11" s="204">
        <f t="shared" ref="C11:K11" si="1">SUM(C10:C10)</f>
        <v>2277523.77</v>
      </c>
      <c r="D11" s="205">
        <f t="shared" si="1"/>
        <v>1449171.99</v>
      </c>
      <c r="E11" s="205">
        <f t="shared" si="1"/>
        <v>0</v>
      </c>
      <c r="F11" s="206">
        <f t="shared" si="1"/>
        <v>429118.42000000004</v>
      </c>
      <c r="G11" s="204">
        <f t="shared" si="1"/>
        <v>2363000</v>
      </c>
      <c r="H11" s="205">
        <f t="shared" si="1"/>
        <v>130230.98</v>
      </c>
      <c r="I11" s="205">
        <f t="shared" si="1"/>
        <v>9705.4700000000012</v>
      </c>
      <c r="J11" s="214">
        <f t="shared" si="1"/>
        <v>139936.45000000001</v>
      </c>
      <c r="K11" s="309">
        <f t="shared" si="1"/>
        <v>736200</v>
      </c>
    </row>
    <row r="12" spans="1:11" x14ac:dyDescent="0.25">
      <c r="A12" s="217"/>
      <c r="B12" s="4"/>
      <c r="C12" s="57"/>
      <c r="D12" s="45"/>
      <c r="E12" s="45"/>
      <c r="F12" s="48"/>
      <c r="G12" s="57"/>
      <c r="H12" s="45"/>
      <c r="I12" s="45"/>
      <c r="J12" s="147"/>
      <c r="K12" s="307"/>
    </row>
    <row r="13" spans="1:11" ht="15.75" thickBot="1" x14ac:dyDescent="0.3">
      <c r="A13" s="220" t="s">
        <v>14</v>
      </c>
      <c r="B13" s="221"/>
      <c r="C13" s="222">
        <f t="shared" ref="C13:K13" si="2">C7-C11</f>
        <v>-319377.48000000021</v>
      </c>
      <c r="D13" s="223">
        <f t="shared" si="2"/>
        <v>-147841.75</v>
      </c>
      <c r="E13" s="223">
        <f t="shared" si="2"/>
        <v>678699.35</v>
      </c>
      <c r="F13" s="224">
        <f t="shared" si="2"/>
        <v>873373.07</v>
      </c>
      <c r="G13" s="222">
        <f t="shared" si="2"/>
        <v>202500</v>
      </c>
      <c r="H13" s="223">
        <f t="shared" si="2"/>
        <v>-129274.98999999999</v>
      </c>
      <c r="I13" s="223">
        <f t="shared" si="2"/>
        <v>2553441.61</v>
      </c>
      <c r="J13" s="225">
        <f t="shared" si="2"/>
        <v>2424166.6199999996</v>
      </c>
      <c r="K13" s="311">
        <f t="shared" si="2"/>
        <v>0</v>
      </c>
    </row>
    <row r="14" spans="1:11" ht="15.75" thickTop="1" x14ac:dyDescent="0.25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</row>
  </sheetData>
  <sheetProtection algorithmName="SHA-512" hashValue="PEnyIPlqM9CLLsomIY9qxQssYyBHZ8L6AxI7eVWXFEH4CraMBPXFaH1mfST32Rq+/2xdjYH0FQUIO/9GxygUSA==" saltValue="xPkOPhNYvIi1V18ylUh2aA==" spinCount="100000" sheet="1" objects="1" scenarios="1"/>
  <mergeCells count="1">
    <mergeCell ref="A1:K1"/>
  </mergeCells>
  <printOptions horizontalCentered="1"/>
  <pageMargins left="0" right="0" top="0" bottom="0" header="0" footer="0"/>
  <pageSetup scale="9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5" tint="0.39997558519241921"/>
    <pageSetUpPr fitToPage="1"/>
  </sheetPr>
  <dimension ref="A1:Q21"/>
  <sheetViews>
    <sheetView zoomScale="115" zoomScaleNormal="115" workbookViewId="0">
      <selection activeCell="P14" sqref="P14"/>
    </sheetView>
  </sheetViews>
  <sheetFormatPr defaultColWidth="16" defaultRowHeight="15" x14ac:dyDescent="0.25"/>
  <cols>
    <col min="1" max="1" width="11.42578125" style="61" bestFit="1" customWidth="1"/>
    <col min="2" max="2" width="49.7109375" style="61" bestFit="1" customWidth="1"/>
    <col min="3" max="4" width="14.5703125" style="61" hidden="1" customWidth="1"/>
    <col min="5" max="5" width="14.5703125" style="61" bestFit="1" customWidth="1"/>
    <col min="6" max="6" width="18.28515625" style="61" bestFit="1" customWidth="1"/>
    <col min="7" max="7" width="15.5703125" style="61" bestFit="1" customWidth="1"/>
    <col min="8" max="8" width="14.5703125" style="61" hidden="1" customWidth="1"/>
    <col min="9" max="9" width="14.28515625" style="61" hidden="1" customWidth="1"/>
    <col min="10" max="13" width="11.42578125" style="61" hidden="1" customWidth="1"/>
    <col min="14" max="14" width="11" style="61" hidden="1" customWidth="1"/>
    <col min="15" max="15" width="16.28515625" style="61" customWidth="1"/>
    <col min="16" max="16" width="15.28515625" style="61" customWidth="1"/>
    <col min="17" max="16384" width="16" style="61"/>
  </cols>
  <sheetData>
    <row r="1" spans="1:17" ht="30" thickTop="1" thickBot="1" x14ac:dyDescent="0.3">
      <c r="A1" s="689" t="s">
        <v>15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1"/>
    </row>
    <row r="2" spans="1:17" ht="46.5" thickTop="1" thickBot="1" x14ac:dyDescent="0.3">
      <c r="A2" s="692" t="s">
        <v>507</v>
      </c>
      <c r="B2" s="693"/>
      <c r="C2" s="12" t="s">
        <v>17</v>
      </c>
      <c r="D2" s="8" t="s">
        <v>16</v>
      </c>
      <c r="E2" s="8" t="s">
        <v>18</v>
      </c>
      <c r="F2" s="13" t="s">
        <v>19</v>
      </c>
      <c r="G2" s="10" t="s">
        <v>27</v>
      </c>
      <c r="H2" s="7" t="s">
        <v>20</v>
      </c>
      <c r="I2" s="7" t="s">
        <v>72</v>
      </c>
      <c r="J2" s="7" t="s">
        <v>71</v>
      </c>
      <c r="K2" s="7" t="s">
        <v>73</v>
      </c>
      <c r="L2" s="7" t="s">
        <v>74</v>
      </c>
      <c r="M2" s="7" t="s">
        <v>76</v>
      </c>
      <c r="N2" s="7" t="s">
        <v>75</v>
      </c>
      <c r="O2" s="11" t="s">
        <v>535</v>
      </c>
      <c r="P2" s="447" t="s">
        <v>537</v>
      </c>
    </row>
    <row r="3" spans="1:17" ht="15.75" thickTop="1" x14ac:dyDescent="0.25">
      <c r="A3" s="560" t="s">
        <v>1</v>
      </c>
      <c r="B3" s="688"/>
      <c r="C3" s="40"/>
      <c r="D3" s="40"/>
      <c r="E3" s="40"/>
      <c r="F3" s="41"/>
      <c r="G3" s="39"/>
      <c r="H3" s="40"/>
      <c r="I3" s="40"/>
      <c r="J3" s="40"/>
      <c r="K3" s="40"/>
      <c r="L3" s="40"/>
      <c r="M3" s="40"/>
      <c r="N3" s="40"/>
      <c r="O3" s="41"/>
      <c r="P3" s="268"/>
    </row>
    <row r="4" spans="1:17" ht="15.75" thickBot="1" x14ac:dyDescent="0.3">
      <c r="A4" s="301">
        <v>4024</v>
      </c>
      <c r="B4" s="133" t="s">
        <v>388</v>
      </c>
      <c r="C4" s="24">
        <v>15</v>
      </c>
      <c r="D4" s="24">
        <v>0</v>
      </c>
      <c r="E4" s="24">
        <v>0</v>
      </c>
      <c r="F4" s="31">
        <v>0</v>
      </c>
      <c r="G4" s="23">
        <v>0</v>
      </c>
      <c r="H4" s="24">
        <v>0</v>
      </c>
      <c r="I4" s="24"/>
      <c r="J4" s="24"/>
      <c r="K4" s="24"/>
      <c r="L4" s="24"/>
      <c r="M4" s="24"/>
      <c r="N4" s="24"/>
      <c r="O4" s="31">
        <f>SUM(H4:N4)</f>
        <v>0</v>
      </c>
      <c r="P4" s="335">
        <v>0</v>
      </c>
    </row>
    <row r="5" spans="1:17" s="14" customFormat="1" ht="16.5" thickTop="1" thickBot="1" x14ac:dyDescent="0.3">
      <c r="A5" s="448"/>
      <c r="B5" s="450" t="s">
        <v>28</v>
      </c>
      <c r="C5" s="452">
        <f t="shared" ref="C5:P5" si="0">SUM(C4:C4)</f>
        <v>15</v>
      </c>
      <c r="D5" s="452">
        <f t="shared" si="0"/>
        <v>0</v>
      </c>
      <c r="E5" s="452">
        <f t="shared" si="0"/>
        <v>0</v>
      </c>
      <c r="F5" s="453">
        <f t="shared" si="0"/>
        <v>0</v>
      </c>
      <c r="G5" s="455">
        <f t="shared" si="0"/>
        <v>0</v>
      </c>
      <c r="H5" s="452">
        <f t="shared" si="0"/>
        <v>0</v>
      </c>
      <c r="I5" s="452">
        <f t="shared" si="0"/>
        <v>0</v>
      </c>
      <c r="J5" s="452">
        <f t="shared" si="0"/>
        <v>0</v>
      </c>
      <c r="K5" s="452">
        <f t="shared" si="0"/>
        <v>0</v>
      </c>
      <c r="L5" s="452">
        <f t="shared" si="0"/>
        <v>0</v>
      </c>
      <c r="M5" s="452">
        <f t="shared" si="0"/>
        <v>0</v>
      </c>
      <c r="N5" s="452">
        <f t="shared" si="0"/>
        <v>0</v>
      </c>
      <c r="O5" s="453">
        <f t="shared" si="0"/>
        <v>0</v>
      </c>
      <c r="P5" s="530">
        <f t="shared" si="0"/>
        <v>0</v>
      </c>
    </row>
    <row r="6" spans="1:17" ht="15.75" thickTop="1" x14ac:dyDescent="0.25">
      <c r="A6" s="560" t="s">
        <v>6</v>
      </c>
      <c r="B6" s="688"/>
      <c r="C6" s="40"/>
      <c r="D6" s="40"/>
      <c r="E6" s="40"/>
      <c r="F6" s="41"/>
      <c r="G6" s="39"/>
      <c r="H6" s="40"/>
      <c r="I6" s="40"/>
      <c r="J6" s="40"/>
      <c r="K6" s="40"/>
      <c r="L6" s="40"/>
      <c r="M6" s="40"/>
      <c r="N6" s="40"/>
      <c r="O6" s="41"/>
      <c r="P6" s="531"/>
    </row>
    <row r="7" spans="1:17" x14ac:dyDescent="0.25">
      <c r="A7" s="301">
        <v>4515</v>
      </c>
      <c r="B7" s="133" t="s">
        <v>98</v>
      </c>
      <c r="C7" s="24">
        <v>0</v>
      </c>
      <c r="D7" s="24">
        <v>1330.24</v>
      </c>
      <c r="E7" s="24">
        <v>3699.35</v>
      </c>
      <c r="F7" s="31">
        <v>2491.4899999999998</v>
      </c>
      <c r="G7" s="23">
        <v>2500</v>
      </c>
      <c r="H7" s="24">
        <v>955.99</v>
      </c>
      <c r="I7" s="24">
        <v>147.08000000000001</v>
      </c>
      <c r="J7" s="24"/>
      <c r="K7" s="24"/>
      <c r="L7" s="24"/>
      <c r="M7" s="24"/>
      <c r="N7" s="24"/>
      <c r="O7" s="31">
        <f>SUM(H7:N7)</f>
        <v>1103.07</v>
      </c>
      <c r="P7" s="335">
        <v>1200</v>
      </c>
    </row>
    <row r="8" spans="1:17" ht="15.75" thickBot="1" x14ac:dyDescent="0.3">
      <c r="A8" s="301">
        <v>4516</v>
      </c>
      <c r="B8" s="133" t="s">
        <v>98</v>
      </c>
      <c r="C8" s="24">
        <v>209.22</v>
      </c>
      <c r="D8" s="24">
        <v>0</v>
      </c>
      <c r="E8" s="24">
        <v>0</v>
      </c>
      <c r="F8" s="31">
        <v>0</v>
      </c>
      <c r="G8" s="23">
        <v>0</v>
      </c>
      <c r="H8" s="24"/>
      <c r="I8" s="24"/>
      <c r="J8" s="24"/>
      <c r="K8" s="24"/>
      <c r="L8" s="24"/>
      <c r="M8" s="24"/>
      <c r="N8" s="24"/>
      <c r="O8" s="31">
        <f>SUM(H8:N8)</f>
        <v>0</v>
      </c>
      <c r="P8" s="335">
        <v>0</v>
      </c>
    </row>
    <row r="9" spans="1:17" s="14" customFormat="1" ht="16.5" thickTop="1" thickBot="1" x14ac:dyDescent="0.3">
      <c r="A9" s="448"/>
      <c r="B9" s="450" t="s">
        <v>403</v>
      </c>
      <c r="C9" s="452">
        <f>SUM(C7:C8)</f>
        <v>209.22</v>
      </c>
      <c r="D9" s="452">
        <f t="shared" ref="D9:P9" si="1">SUM(D7:D8)</f>
        <v>1330.24</v>
      </c>
      <c r="E9" s="452">
        <f t="shared" si="1"/>
        <v>3699.35</v>
      </c>
      <c r="F9" s="453">
        <f t="shared" si="1"/>
        <v>2491.4899999999998</v>
      </c>
      <c r="G9" s="455">
        <f t="shared" si="1"/>
        <v>2500</v>
      </c>
      <c r="H9" s="452">
        <f t="shared" si="1"/>
        <v>955.99</v>
      </c>
      <c r="I9" s="452">
        <f t="shared" si="1"/>
        <v>147.08000000000001</v>
      </c>
      <c r="J9" s="452">
        <f t="shared" si="1"/>
        <v>0</v>
      </c>
      <c r="K9" s="452">
        <f t="shared" si="1"/>
        <v>0</v>
      </c>
      <c r="L9" s="452">
        <f t="shared" si="1"/>
        <v>0</v>
      </c>
      <c r="M9" s="452">
        <f t="shared" si="1"/>
        <v>0</v>
      </c>
      <c r="N9" s="452">
        <f t="shared" si="1"/>
        <v>0</v>
      </c>
      <c r="O9" s="453">
        <f t="shared" si="1"/>
        <v>1103.07</v>
      </c>
      <c r="P9" s="530">
        <f t="shared" si="1"/>
        <v>1200</v>
      </c>
    </row>
    <row r="10" spans="1:17" ht="15.75" thickTop="1" x14ac:dyDescent="0.25">
      <c r="A10" s="562" t="s">
        <v>8</v>
      </c>
      <c r="B10" s="683"/>
      <c r="C10" s="250"/>
      <c r="D10" s="250"/>
      <c r="E10" s="250"/>
      <c r="F10" s="25"/>
      <c r="G10" s="49"/>
      <c r="H10" s="250"/>
      <c r="I10" s="250"/>
      <c r="J10" s="250"/>
      <c r="K10" s="250"/>
      <c r="L10" s="250"/>
      <c r="M10" s="250"/>
      <c r="N10" s="250"/>
      <c r="O10" s="25"/>
      <c r="P10" s="372"/>
    </row>
    <row r="11" spans="1:17" x14ac:dyDescent="0.25">
      <c r="A11" s="286">
        <v>4901</v>
      </c>
      <c r="B11" s="248" t="s">
        <v>547</v>
      </c>
      <c r="C11" s="250">
        <v>736389.07</v>
      </c>
      <c r="D11" s="250">
        <v>1000000</v>
      </c>
      <c r="E11" s="250">
        <v>0</v>
      </c>
      <c r="F11" s="25">
        <v>500000</v>
      </c>
      <c r="G11" s="49">
        <v>0</v>
      </c>
      <c r="H11" s="250">
        <v>0</v>
      </c>
      <c r="I11" s="250"/>
      <c r="J11" s="250"/>
      <c r="K11" s="250"/>
      <c r="L11" s="250"/>
      <c r="M11" s="250"/>
      <c r="N11" s="250"/>
      <c r="O11" s="25">
        <f>SUM(H11:N11)</f>
        <v>0</v>
      </c>
      <c r="P11" s="372">
        <v>40000</v>
      </c>
    </row>
    <row r="12" spans="1:17" x14ac:dyDescent="0.25">
      <c r="A12" s="286">
        <v>4904</v>
      </c>
      <c r="B12" s="248" t="s">
        <v>404</v>
      </c>
      <c r="C12" s="250">
        <v>1221533</v>
      </c>
      <c r="D12" s="250">
        <v>0</v>
      </c>
      <c r="E12" s="250">
        <v>75000</v>
      </c>
      <c r="F12" s="25">
        <v>100000</v>
      </c>
      <c r="G12" s="49">
        <v>150000</v>
      </c>
      <c r="H12" s="250">
        <v>0</v>
      </c>
      <c r="I12" s="250">
        <v>150000</v>
      </c>
      <c r="J12" s="250"/>
      <c r="K12" s="250"/>
      <c r="L12" s="250"/>
      <c r="M12" s="250"/>
      <c r="N12" s="250"/>
      <c r="O12" s="25">
        <f>SUM(H12:N12)</f>
        <v>150000</v>
      </c>
      <c r="P12" s="372">
        <f>'EXPENSES HOT'!Q36</f>
        <v>0</v>
      </c>
    </row>
    <row r="13" spans="1:17" x14ac:dyDescent="0.25">
      <c r="A13" s="286">
        <v>4906</v>
      </c>
      <c r="B13" s="248" t="s">
        <v>405</v>
      </c>
      <c r="C13" s="250">
        <v>0</v>
      </c>
      <c r="D13" s="250">
        <v>300000</v>
      </c>
      <c r="E13" s="250">
        <v>600000</v>
      </c>
      <c r="F13" s="25">
        <v>700000</v>
      </c>
      <c r="G13" s="49">
        <v>1113000</v>
      </c>
      <c r="H13" s="250">
        <v>0</v>
      </c>
      <c r="I13" s="250">
        <v>1113000</v>
      </c>
      <c r="J13" s="250"/>
      <c r="K13" s="250"/>
      <c r="L13" s="250"/>
      <c r="M13" s="250"/>
      <c r="N13" s="250"/>
      <c r="O13" s="25">
        <f>SUM(H13:N13)</f>
        <v>1113000</v>
      </c>
      <c r="P13" s="496">
        <f>'EXPENSES KCDC'!Q24</f>
        <v>695000</v>
      </c>
    </row>
    <row r="14" spans="1:17" ht="15.75" thickBot="1" x14ac:dyDescent="0.3">
      <c r="A14" s="286">
        <v>4907</v>
      </c>
      <c r="B14" s="248" t="s">
        <v>117</v>
      </c>
      <c r="C14" s="250">
        <v>0</v>
      </c>
      <c r="D14" s="250">
        <v>0</v>
      </c>
      <c r="E14" s="250">
        <v>0</v>
      </c>
      <c r="F14" s="25">
        <v>0</v>
      </c>
      <c r="G14" s="49">
        <v>1300000</v>
      </c>
      <c r="H14" s="250">
        <v>0</v>
      </c>
      <c r="I14" s="250">
        <v>1300000</v>
      </c>
      <c r="J14" s="250"/>
      <c r="K14" s="250"/>
      <c r="L14" s="250"/>
      <c r="M14" s="250"/>
      <c r="N14" s="250"/>
      <c r="O14" s="25">
        <f>SUM(H14:N14)</f>
        <v>1300000</v>
      </c>
      <c r="P14" s="372">
        <v>0</v>
      </c>
      <c r="Q14" s="539"/>
    </row>
    <row r="15" spans="1:17" s="14" customFormat="1" ht="16.5" thickTop="1" thickBot="1" x14ac:dyDescent="0.3">
      <c r="A15" s="207"/>
      <c r="B15" s="212" t="s">
        <v>110</v>
      </c>
      <c r="C15" s="209">
        <f>SUM(C11:C14)</f>
        <v>1957922.0699999998</v>
      </c>
      <c r="D15" s="209">
        <f t="shared" ref="D15:P15" si="2">SUM(D11:D14)</f>
        <v>1300000</v>
      </c>
      <c r="E15" s="209">
        <f t="shared" si="2"/>
        <v>675000</v>
      </c>
      <c r="F15" s="210">
        <f t="shared" si="2"/>
        <v>1300000</v>
      </c>
      <c r="G15" s="208">
        <f t="shared" si="2"/>
        <v>2563000</v>
      </c>
      <c r="H15" s="209">
        <f t="shared" si="2"/>
        <v>0</v>
      </c>
      <c r="I15" s="209">
        <f t="shared" si="2"/>
        <v>2563000</v>
      </c>
      <c r="J15" s="209">
        <f t="shared" si="2"/>
        <v>0</v>
      </c>
      <c r="K15" s="209">
        <f t="shared" si="2"/>
        <v>0</v>
      </c>
      <c r="L15" s="209">
        <f t="shared" si="2"/>
        <v>0</v>
      </c>
      <c r="M15" s="209">
        <f t="shared" si="2"/>
        <v>0</v>
      </c>
      <c r="N15" s="209">
        <f t="shared" si="2"/>
        <v>0</v>
      </c>
      <c r="O15" s="210">
        <f t="shared" si="2"/>
        <v>2563000</v>
      </c>
      <c r="P15" s="306">
        <f t="shared" si="2"/>
        <v>735000</v>
      </c>
    </row>
    <row r="16" spans="1:17" ht="15.75" thickTop="1" x14ac:dyDescent="0.25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</row>
    <row r="21" spans="5:5" x14ac:dyDescent="0.25">
      <c r="E21" s="191"/>
    </row>
  </sheetData>
  <sheetProtection algorithmName="SHA-512" hashValue="2KMr05MCh/DhGjfdoX1WnC00wQQFHEIYk/mmDdkRIbqO3/2SloPumueWNsZmRJcdeIX3lXV7E08WZonf7aNUbg==" saltValue="w2Z6Jv0fcFaFW1BS34DrAA==" spinCount="100000" sheet="1" objects="1" scenarios="1"/>
  <mergeCells count="5">
    <mergeCell ref="A10:B10"/>
    <mergeCell ref="A6:B6"/>
    <mergeCell ref="A1:P1"/>
    <mergeCell ref="A2:B2"/>
    <mergeCell ref="A3:B3"/>
  </mergeCells>
  <printOptions horizontalCentered="1"/>
  <pageMargins left="0" right="0" top="0" bottom="0" header="0" footer="0"/>
  <pageSetup scale="95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5" tint="0.39997558519241921"/>
    <pageSetUpPr fitToPage="1"/>
  </sheetPr>
  <dimension ref="A1:V24"/>
  <sheetViews>
    <sheetView zoomScale="115" zoomScaleNormal="115" workbookViewId="0">
      <selection activeCell="S9" sqref="S9"/>
    </sheetView>
  </sheetViews>
  <sheetFormatPr defaultRowHeight="15" x14ac:dyDescent="0.25"/>
  <cols>
    <col min="1" max="1" width="9.42578125" style="61" customWidth="1"/>
    <col min="2" max="2" width="11.5703125" style="61" customWidth="1"/>
    <col min="3" max="3" width="43.42578125" style="61" bestFit="1" customWidth="1"/>
    <col min="4" max="5" width="15.5703125" style="61" hidden="1" customWidth="1"/>
    <col min="6" max="6" width="15.5703125" style="61" customWidth="1"/>
    <col min="7" max="7" width="16.140625" style="61" bestFit="1" customWidth="1"/>
    <col min="8" max="8" width="17.7109375" style="61" customWidth="1"/>
    <col min="9" max="15" width="15.5703125" style="61" hidden="1" customWidth="1"/>
    <col min="16" max="16" width="15.85546875" style="61" customWidth="1"/>
    <col min="17" max="17" width="18" style="61" customWidth="1"/>
    <col min="18" max="18" width="9.140625" style="61"/>
    <col min="19" max="19" width="16.85546875" style="61" bestFit="1" customWidth="1"/>
    <col min="20" max="21" width="9.140625" style="61"/>
    <col min="22" max="22" width="14" style="61" bestFit="1" customWidth="1"/>
    <col min="23" max="16384" width="9.140625" style="61"/>
  </cols>
  <sheetData>
    <row r="1" spans="1:22" ht="30" thickTop="1" thickBot="1" x14ac:dyDescent="0.3">
      <c r="A1" s="689" t="s">
        <v>15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1"/>
    </row>
    <row r="2" spans="1:22" ht="31.5" thickTop="1" thickBot="1" x14ac:dyDescent="0.3">
      <c r="A2" s="692" t="s">
        <v>508</v>
      </c>
      <c r="B2" s="694"/>
      <c r="C2" s="693"/>
      <c r="D2" s="8" t="s">
        <v>17</v>
      </c>
      <c r="E2" s="8" t="s">
        <v>16</v>
      </c>
      <c r="F2" s="8" t="s">
        <v>18</v>
      </c>
      <c r="G2" s="13" t="s">
        <v>19</v>
      </c>
      <c r="H2" s="10" t="s">
        <v>27</v>
      </c>
      <c r="I2" s="7" t="s">
        <v>20</v>
      </c>
      <c r="J2" s="7" t="s">
        <v>72</v>
      </c>
      <c r="K2" s="7" t="s">
        <v>71</v>
      </c>
      <c r="L2" s="7" t="s">
        <v>73</v>
      </c>
      <c r="M2" s="7" t="s">
        <v>74</v>
      </c>
      <c r="N2" s="7" t="s">
        <v>76</v>
      </c>
      <c r="O2" s="7" t="s">
        <v>75</v>
      </c>
      <c r="P2" s="11" t="s">
        <v>535</v>
      </c>
      <c r="Q2" s="447" t="s">
        <v>537</v>
      </c>
    </row>
    <row r="3" spans="1:22" s="38" customFormat="1" ht="15.75" thickTop="1" x14ac:dyDescent="0.25">
      <c r="A3" s="565" t="s">
        <v>360</v>
      </c>
      <c r="B3" s="663"/>
      <c r="C3" s="685"/>
      <c r="D3" s="314"/>
      <c r="E3" s="36"/>
      <c r="F3" s="36"/>
      <c r="G3" s="37"/>
      <c r="H3" s="36"/>
      <c r="I3" s="36"/>
      <c r="J3" s="36"/>
      <c r="K3" s="36"/>
      <c r="L3" s="36"/>
      <c r="M3" s="36"/>
      <c r="N3" s="36"/>
      <c r="O3" s="36"/>
      <c r="P3" s="37"/>
      <c r="Q3" s="271"/>
      <c r="R3" s="83"/>
      <c r="S3" s="83"/>
    </row>
    <row r="4" spans="1:22" ht="15.75" thickBot="1" x14ac:dyDescent="0.3">
      <c r="A4" s="127">
        <v>510</v>
      </c>
      <c r="B4" s="2">
        <v>6010</v>
      </c>
      <c r="C4" s="133" t="s">
        <v>166</v>
      </c>
      <c r="D4" s="315">
        <v>0</v>
      </c>
      <c r="E4" s="316">
        <v>0</v>
      </c>
      <c r="F4" s="316">
        <v>0</v>
      </c>
      <c r="G4" s="317">
        <v>0</v>
      </c>
      <c r="H4" s="24">
        <v>0</v>
      </c>
      <c r="I4" s="24">
        <v>0</v>
      </c>
      <c r="J4" s="24"/>
      <c r="K4" s="24"/>
      <c r="L4" s="24"/>
      <c r="M4" s="24"/>
      <c r="N4" s="24"/>
      <c r="O4" s="24"/>
      <c r="P4" s="51">
        <f>SUM(I4:O4)</f>
        <v>0</v>
      </c>
      <c r="Q4" s="313"/>
      <c r="R4" s="27"/>
      <c r="S4" s="27"/>
    </row>
    <row r="5" spans="1:22" s="14" customFormat="1" ht="16.5" thickTop="1" thickBot="1" x14ac:dyDescent="0.3">
      <c r="A5" s="448"/>
      <c r="B5" s="449"/>
      <c r="C5" s="450" t="s">
        <v>162</v>
      </c>
      <c r="D5" s="451">
        <f t="shared" ref="D5:Q5" si="0">SUM(D4:D4)</f>
        <v>0</v>
      </c>
      <c r="E5" s="452">
        <f t="shared" si="0"/>
        <v>0</v>
      </c>
      <c r="F5" s="452">
        <f t="shared" si="0"/>
        <v>0</v>
      </c>
      <c r="G5" s="453">
        <f t="shared" si="0"/>
        <v>0</v>
      </c>
      <c r="H5" s="452">
        <f t="shared" si="0"/>
        <v>0</v>
      </c>
      <c r="I5" s="452">
        <f t="shared" si="0"/>
        <v>0</v>
      </c>
      <c r="J5" s="452">
        <f t="shared" si="0"/>
        <v>0</v>
      </c>
      <c r="K5" s="452">
        <f t="shared" si="0"/>
        <v>0</v>
      </c>
      <c r="L5" s="452">
        <f t="shared" si="0"/>
        <v>0</v>
      </c>
      <c r="M5" s="452">
        <f t="shared" si="0"/>
        <v>0</v>
      </c>
      <c r="N5" s="452">
        <f t="shared" si="0"/>
        <v>0</v>
      </c>
      <c r="O5" s="452">
        <f t="shared" si="0"/>
        <v>0</v>
      </c>
      <c r="P5" s="453">
        <f t="shared" si="0"/>
        <v>0</v>
      </c>
      <c r="Q5" s="454">
        <f t="shared" si="0"/>
        <v>0</v>
      </c>
      <c r="R5" s="82"/>
      <c r="S5" s="82"/>
    </row>
    <row r="6" spans="1:22" ht="15.75" thickTop="1" x14ac:dyDescent="0.25">
      <c r="A6" s="562" t="s">
        <v>361</v>
      </c>
      <c r="B6" s="656"/>
      <c r="C6" s="674"/>
      <c r="D6" s="318"/>
      <c r="E6" s="250"/>
      <c r="F6" s="250"/>
      <c r="G6" s="25"/>
      <c r="H6" s="250"/>
      <c r="I6" s="250"/>
      <c r="J6" s="250"/>
      <c r="K6" s="250"/>
      <c r="L6" s="250"/>
      <c r="M6" s="250"/>
      <c r="N6" s="250"/>
      <c r="O6" s="250"/>
      <c r="P6" s="25"/>
      <c r="Q6" s="272"/>
      <c r="R6" s="27"/>
      <c r="S6" s="27"/>
    </row>
    <row r="7" spans="1:22" ht="15.75" thickBot="1" x14ac:dyDescent="0.3">
      <c r="A7" s="127">
        <v>510</v>
      </c>
      <c r="B7" s="42">
        <v>8400</v>
      </c>
      <c r="C7" s="135" t="s">
        <v>418</v>
      </c>
      <c r="D7" s="318">
        <v>60</v>
      </c>
      <c r="E7" s="24">
        <v>0</v>
      </c>
      <c r="F7" s="251">
        <v>0</v>
      </c>
      <c r="G7" s="25">
        <v>0</v>
      </c>
      <c r="H7" s="250">
        <v>0</v>
      </c>
      <c r="I7" s="250">
        <v>0</v>
      </c>
      <c r="J7" s="250"/>
      <c r="K7" s="250"/>
      <c r="L7" s="250"/>
      <c r="M7" s="250"/>
      <c r="N7" s="250"/>
      <c r="O7" s="250"/>
      <c r="P7" s="25">
        <f>SUM(I7:O7)</f>
        <v>0</v>
      </c>
      <c r="Q7" s="272"/>
      <c r="R7" s="27"/>
      <c r="S7" s="27"/>
    </row>
    <row r="8" spans="1:22" s="14" customFormat="1" ht="16.5" thickTop="1" thickBot="1" x14ac:dyDescent="0.3">
      <c r="A8" s="448"/>
      <c r="B8" s="449"/>
      <c r="C8" s="450" t="s">
        <v>362</v>
      </c>
      <c r="D8" s="451">
        <f t="shared" ref="D8:Q8" si="1">SUM(D7:D7)</f>
        <v>60</v>
      </c>
      <c r="E8" s="452">
        <f t="shared" si="1"/>
        <v>0</v>
      </c>
      <c r="F8" s="452">
        <f t="shared" si="1"/>
        <v>0</v>
      </c>
      <c r="G8" s="453">
        <f t="shared" si="1"/>
        <v>0</v>
      </c>
      <c r="H8" s="452">
        <f t="shared" si="1"/>
        <v>0</v>
      </c>
      <c r="I8" s="452">
        <f t="shared" si="1"/>
        <v>0</v>
      </c>
      <c r="J8" s="452">
        <f t="shared" si="1"/>
        <v>0</v>
      </c>
      <c r="K8" s="452">
        <f t="shared" si="1"/>
        <v>0</v>
      </c>
      <c r="L8" s="452">
        <f t="shared" si="1"/>
        <v>0</v>
      </c>
      <c r="M8" s="452">
        <f t="shared" si="1"/>
        <v>0</v>
      </c>
      <c r="N8" s="452">
        <f t="shared" si="1"/>
        <v>0</v>
      </c>
      <c r="O8" s="452">
        <f t="shared" si="1"/>
        <v>0</v>
      </c>
      <c r="P8" s="453">
        <f t="shared" si="1"/>
        <v>0</v>
      </c>
      <c r="Q8" s="454">
        <f t="shared" si="1"/>
        <v>0</v>
      </c>
      <c r="R8" s="82"/>
      <c r="S8" s="82"/>
    </row>
    <row r="9" spans="1:22" ht="15.75" thickTop="1" x14ac:dyDescent="0.25">
      <c r="A9" s="562" t="s">
        <v>363</v>
      </c>
      <c r="B9" s="656"/>
      <c r="C9" s="683"/>
      <c r="D9" s="318"/>
      <c r="E9" s="250"/>
      <c r="F9" s="250"/>
      <c r="G9" s="25"/>
      <c r="H9" s="250"/>
      <c r="I9" s="250"/>
      <c r="J9" s="250"/>
      <c r="K9" s="250"/>
      <c r="L9" s="250"/>
      <c r="M9" s="250"/>
      <c r="N9" s="250"/>
      <c r="O9" s="250"/>
      <c r="P9" s="25"/>
      <c r="Q9" s="272"/>
      <c r="R9" s="27"/>
      <c r="S9" s="27"/>
    </row>
    <row r="10" spans="1:22" x14ac:dyDescent="0.25">
      <c r="A10" s="127">
        <v>510</v>
      </c>
      <c r="B10" s="247">
        <v>9000</v>
      </c>
      <c r="C10" s="135" t="s">
        <v>406</v>
      </c>
      <c r="D10" s="318">
        <v>854834.83</v>
      </c>
      <c r="E10" s="250">
        <v>143116.17000000001</v>
      </c>
      <c r="F10" s="250">
        <v>0</v>
      </c>
      <c r="G10" s="25">
        <v>121774.51</v>
      </c>
      <c r="H10" s="250">
        <v>1520000</v>
      </c>
      <c r="I10" s="250">
        <v>14335.9</v>
      </c>
      <c r="J10" s="250">
        <v>778.97</v>
      </c>
      <c r="K10" s="250">
        <v>0</v>
      </c>
      <c r="L10" s="250"/>
      <c r="M10" s="250"/>
      <c r="N10" s="250"/>
      <c r="O10" s="250"/>
      <c r="P10" s="25">
        <f>SUM(I10:O10)</f>
        <v>15114.869999999999</v>
      </c>
      <c r="Q10" s="272">
        <v>165000</v>
      </c>
      <c r="R10" s="27"/>
      <c r="S10" s="27"/>
    </row>
    <row r="11" spans="1:22" x14ac:dyDescent="0.25">
      <c r="A11" s="127">
        <v>510</v>
      </c>
      <c r="B11" s="247">
        <v>9100</v>
      </c>
      <c r="C11" s="135" t="s">
        <v>407</v>
      </c>
      <c r="D11" s="318">
        <v>14966.15</v>
      </c>
      <c r="E11" s="250">
        <v>0</v>
      </c>
      <c r="F11" s="250">
        <v>0</v>
      </c>
      <c r="G11" s="25">
        <v>198849.69</v>
      </c>
      <c r="H11" s="250">
        <v>100000</v>
      </c>
      <c r="I11" s="250">
        <v>15775.08</v>
      </c>
      <c r="J11" s="250">
        <v>4500</v>
      </c>
      <c r="K11" s="250">
        <v>0</v>
      </c>
      <c r="L11" s="250"/>
      <c r="M11" s="250"/>
      <c r="N11" s="250"/>
      <c r="O11" s="250"/>
      <c r="P11" s="25">
        <f t="shared" ref="P11:P21" si="2">SUM(I11:O11)</f>
        <v>20275.080000000002</v>
      </c>
      <c r="Q11" s="372">
        <v>0</v>
      </c>
      <c r="R11" s="540"/>
      <c r="S11" s="27"/>
    </row>
    <row r="12" spans="1:22" x14ac:dyDescent="0.25">
      <c r="A12" s="127">
        <v>510</v>
      </c>
      <c r="B12" s="247">
        <v>9200</v>
      </c>
      <c r="C12" s="135" t="s">
        <v>408</v>
      </c>
      <c r="D12" s="318">
        <v>278347.56</v>
      </c>
      <c r="E12" s="250">
        <v>3770.41</v>
      </c>
      <c r="F12" s="250">
        <v>0</v>
      </c>
      <c r="G12" s="25">
        <v>13750</v>
      </c>
      <c r="H12" s="250">
        <v>50000</v>
      </c>
      <c r="I12" s="250">
        <v>35120</v>
      </c>
      <c r="J12" s="250">
        <v>0</v>
      </c>
      <c r="K12" s="250">
        <v>0</v>
      </c>
      <c r="L12" s="250"/>
      <c r="M12" s="250"/>
      <c r="N12" s="250"/>
      <c r="O12" s="250"/>
      <c r="P12" s="25">
        <f t="shared" si="2"/>
        <v>35120</v>
      </c>
      <c r="Q12" s="272">
        <v>0</v>
      </c>
      <c r="R12" s="27"/>
      <c r="S12" s="27"/>
    </row>
    <row r="13" spans="1:22" x14ac:dyDescent="0.25">
      <c r="A13" s="127">
        <v>510</v>
      </c>
      <c r="B13" s="211">
        <v>9300</v>
      </c>
      <c r="C13" s="135" t="s">
        <v>409</v>
      </c>
      <c r="D13" s="318">
        <v>34124.07</v>
      </c>
      <c r="E13" s="250">
        <v>1302285.4099999999</v>
      </c>
      <c r="F13" s="250">
        <v>0</v>
      </c>
      <c r="G13" s="25">
        <v>0</v>
      </c>
      <c r="H13" s="250">
        <v>0</v>
      </c>
      <c r="I13" s="250">
        <v>0</v>
      </c>
      <c r="J13" s="250">
        <v>0</v>
      </c>
      <c r="K13" s="250">
        <v>0</v>
      </c>
      <c r="L13" s="250"/>
      <c r="M13" s="250"/>
      <c r="N13" s="250"/>
      <c r="O13" s="250"/>
      <c r="P13" s="25">
        <f t="shared" si="2"/>
        <v>0</v>
      </c>
      <c r="Q13" s="272">
        <v>0</v>
      </c>
      <c r="R13" s="27"/>
      <c r="S13" s="27"/>
    </row>
    <row r="14" spans="1:22" x14ac:dyDescent="0.25">
      <c r="A14" s="127">
        <v>510</v>
      </c>
      <c r="B14" s="211">
        <v>9400</v>
      </c>
      <c r="C14" s="135" t="s">
        <v>410</v>
      </c>
      <c r="D14" s="318">
        <v>39120.68</v>
      </c>
      <c r="E14" s="250">
        <v>0</v>
      </c>
      <c r="F14" s="250">
        <v>0</v>
      </c>
      <c r="G14" s="25">
        <v>0</v>
      </c>
      <c r="H14" s="250">
        <v>500000</v>
      </c>
      <c r="I14" s="250">
        <v>0</v>
      </c>
      <c r="J14" s="250">
        <v>0</v>
      </c>
      <c r="K14" s="250">
        <v>0</v>
      </c>
      <c r="L14" s="250"/>
      <c r="M14" s="250"/>
      <c r="N14" s="250"/>
      <c r="O14" s="250"/>
      <c r="P14" s="25">
        <f t="shared" si="2"/>
        <v>0</v>
      </c>
      <c r="Q14" s="272">
        <v>410000</v>
      </c>
      <c r="R14" s="27"/>
      <c r="S14" s="27"/>
      <c r="V14" s="252"/>
    </row>
    <row r="15" spans="1:22" x14ac:dyDescent="0.25">
      <c r="A15" s="127">
        <v>510</v>
      </c>
      <c r="B15" s="211">
        <v>9500</v>
      </c>
      <c r="C15" s="135" t="s">
        <v>411</v>
      </c>
      <c r="D15" s="318">
        <v>34536.879999999997</v>
      </c>
      <c r="E15" s="250">
        <v>0</v>
      </c>
      <c r="F15" s="250">
        <v>0</v>
      </c>
      <c r="G15" s="25">
        <v>0</v>
      </c>
      <c r="H15" s="250">
        <v>43000</v>
      </c>
      <c r="I15" s="250">
        <v>0</v>
      </c>
      <c r="J15" s="250">
        <v>526.5</v>
      </c>
      <c r="K15" s="250">
        <v>3900</v>
      </c>
      <c r="L15" s="250"/>
      <c r="M15" s="250"/>
      <c r="N15" s="250"/>
      <c r="O15" s="250"/>
      <c r="P15" s="25">
        <f t="shared" si="2"/>
        <v>4426.5</v>
      </c>
      <c r="Q15" s="272">
        <v>35000</v>
      </c>
      <c r="R15" s="27"/>
      <c r="S15" s="27"/>
    </row>
    <row r="16" spans="1:22" x14ac:dyDescent="0.25">
      <c r="A16" s="127">
        <v>510</v>
      </c>
      <c r="B16" s="211">
        <v>9600</v>
      </c>
      <c r="C16" s="135" t="s">
        <v>412</v>
      </c>
      <c r="D16" s="318">
        <v>0</v>
      </c>
      <c r="E16" s="250">
        <v>0</v>
      </c>
      <c r="F16" s="250">
        <v>0</v>
      </c>
      <c r="G16" s="25">
        <v>0</v>
      </c>
      <c r="H16" s="250">
        <v>0</v>
      </c>
      <c r="I16" s="250">
        <v>0</v>
      </c>
      <c r="J16" s="250">
        <v>0</v>
      </c>
      <c r="K16" s="250">
        <v>0</v>
      </c>
      <c r="L16" s="250"/>
      <c r="M16" s="250"/>
      <c r="N16" s="250"/>
      <c r="O16" s="250"/>
      <c r="P16" s="25">
        <f t="shared" si="2"/>
        <v>0</v>
      </c>
      <c r="Q16" s="272">
        <v>0</v>
      </c>
      <c r="R16" s="27"/>
      <c r="S16" s="27"/>
      <c r="V16" s="86"/>
    </row>
    <row r="17" spans="1:19" x14ac:dyDescent="0.25">
      <c r="A17" s="127">
        <v>510</v>
      </c>
      <c r="B17" s="211">
        <v>9700</v>
      </c>
      <c r="C17" s="135" t="s">
        <v>413</v>
      </c>
      <c r="D17" s="318">
        <v>1021533.6</v>
      </c>
      <c r="E17" s="250">
        <v>0</v>
      </c>
      <c r="F17" s="250">
        <v>0</v>
      </c>
      <c r="G17" s="25">
        <v>3000</v>
      </c>
      <c r="H17" s="250">
        <v>0</v>
      </c>
      <c r="I17" s="250">
        <v>0</v>
      </c>
      <c r="J17" s="250">
        <v>0</v>
      </c>
      <c r="K17" s="250">
        <v>0</v>
      </c>
      <c r="L17" s="250"/>
      <c r="M17" s="250"/>
      <c r="N17" s="250"/>
      <c r="O17" s="250"/>
      <c r="P17" s="25">
        <f t="shared" si="2"/>
        <v>0</v>
      </c>
      <c r="Q17" s="272">
        <v>0</v>
      </c>
      <c r="R17" s="27"/>
      <c r="S17" s="27"/>
    </row>
    <row r="18" spans="1:19" x14ac:dyDescent="0.25">
      <c r="A18" s="127">
        <v>510</v>
      </c>
      <c r="B18" s="211">
        <v>9900</v>
      </c>
      <c r="C18" s="135" t="s">
        <v>414</v>
      </c>
      <c r="D18" s="318">
        <v>0</v>
      </c>
      <c r="E18" s="250">
        <v>0</v>
      </c>
      <c r="F18" s="250">
        <v>0</v>
      </c>
      <c r="G18" s="25">
        <v>0</v>
      </c>
      <c r="H18" s="250">
        <v>0</v>
      </c>
      <c r="I18" s="250">
        <v>0</v>
      </c>
      <c r="J18" s="250">
        <v>0</v>
      </c>
      <c r="K18" s="250">
        <v>0</v>
      </c>
      <c r="L18" s="250"/>
      <c r="M18" s="250"/>
      <c r="N18" s="250"/>
      <c r="O18" s="250"/>
      <c r="P18" s="25">
        <f t="shared" si="2"/>
        <v>0</v>
      </c>
      <c r="Q18" s="272">
        <f>(50000+35000)+1200</f>
        <v>86200</v>
      </c>
      <c r="R18" s="27"/>
      <c r="S18" s="27"/>
    </row>
    <row r="19" spans="1:19" x14ac:dyDescent="0.25">
      <c r="A19" s="127">
        <v>510</v>
      </c>
      <c r="B19" s="211">
        <v>9950</v>
      </c>
      <c r="C19" s="135" t="s">
        <v>415</v>
      </c>
      <c r="D19" s="318">
        <v>0</v>
      </c>
      <c r="E19" s="250">
        <v>0</v>
      </c>
      <c r="F19" s="250">
        <v>0</v>
      </c>
      <c r="G19" s="25">
        <v>42500</v>
      </c>
      <c r="H19" s="250">
        <v>150000</v>
      </c>
      <c r="I19" s="250">
        <v>65000</v>
      </c>
      <c r="J19" s="250">
        <v>0</v>
      </c>
      <c r="K19" s="250">
        <v>0</v>
      </c>
      <c r="L19" s="250"/>
      <c r="M19" s="250"/>
      <c r="N19" s="250"/>
      <c r="O19" s="250"/>
      <c r="P19" s="25">
        <f t="shared" si="2"/>
        <v>65000</v>
      </c>
      <c r="Q19" s="464"/>
      <c r="R19" s="27"/>
      <c r="S19" s="27"/>
    </row>
    <row r="20" spans="1:19" x14ac:dyDescent="0.25">
      <c r="A20" s="127">
        <v>510</v>
      </c>
      <c r="B20" s="247">
        <v>9960</v>
      </c>
      <c r="C20" s="135" t="s">
        <v>416</v>
      </c>
      <c r="D20" s="318">
        <v>0</v>
      </c>
      <c r="E20" s="250">
        <v>0</v>
      </c>
      <c r="F20" s="250">
        <v>0</v>
      </c>
      <c r="G20" s="25">
        <v>0</v>
      </c>
      <c r="H20" s="250">
        <v>0</v>
      </c>
      <c r="I20" s="250">
        <v>0</v>
      </c>
      <c r="J20" s="250">
        <v>0</v>
      </c>
      <c r="K20" s="250">
        <v>0</v>
      </c>
      <c r="L20" s="250"/>
      <c r="M20" s="250"/>
      <c r="N20" s="250"/>
      <c r="O20" s="250"/>
      <c r="P20" s="25">
        <f t="shared" si="2"/>
        <v>0</v>
      </c>
      <c r="Q20" s="272">
        <v>40000</v>
      </c>
      <c r="R20" s="27"/>
      <c r="S20" s="27"/>
    </row>
    <row r="21" spans="1:19" ht="15.75" thickBot="1" x14ac:dyDescent="0.3">
      <c r="A21" s="127">
        <v>510</v>
      </c>
      <c r="B21" s="247">
        <v>9970</v>
      </c>
      <c r="C21" s="135" t="s">
        <v>417</v>
      </c>
      <c r="D21" s="318">
        <v>0</v>
      </c>
      <c r="E21" s="250">
        <v>0</v>
      </c>
      <c r="F21" s="250" t="s">
        <v>427</v>
      </c>
      <c r="G21" s="25">
        <v>49244.22</v>
      </c>
      <c r="H21" s="250">
        <v>0</v>
      </c>
      <c r="I21" s="250">
        <v>0</v>
      </c>
      <c r="J21" s="250">
        <v>0</v>
      </c>
      <c r="K21" s="250">
        <v>0</v>
      </c>
      <c r="L21" s="250"/>
      <c r="M21" s="250"/>
      <c r="N21" s="250"/>
      <c r="O21" s="250"/>
      <c r="P21" s="25">
        <f t="shared" si="2"/>
        <v>0</v>
      </c>
      <c r="Q21" s="272">
        <v>0</v>
      </c>
      <c r="R21" s="27"/>
      <c r="S21" s="27"/>
    </row>
    <row r="22" spans="1:19" s="14" customFormat="1" ht="16.5" thickTop="1" thickBot="1" x14ac:dyDescent="0.3">
      <c r="A22" s="448"/>
      <c r="B22" s="449"/>
      <c r="C22" s="450" t="s">
        <v>364</v>
      </c>
      <c r="D22" s="451">
        <f>SUM(D10:D21)</f>
        <v>2277463.77</v>
      </c>
      <c r="E22" s="452">
        <f t="shared" ref="E22:Q22" si="3">SUM(E10:E21)</f>
        <v>1449171.99</v>
      </c>
      <c r="F22" s="452">
        <f t="shared" si="3"/>
        <v>0</v>
      </c>
      <c r="G22" s="453">
        <f t="shared" si="3"/>
        <v>429118.42000000004</v>
      </c>
      <c r="H22" s="452">
        <f t="shared" si="3"/>
        <v>2363000</v>
      </c>
      <c r="I22" s="452">
        <f t="shared" si="3"/>
        <v>130230.98</v>
      </c>
      <c r="J22" s="452">
        <f t="shared" si="3"/>
        <v>5805.47</v>
      </c>
      <c r="K22" s="452">
        <f t="shared" si="3"/>
        <v>3900</v>
      </c>
      <c r="L22" s="452">
        <f t="shared" si="3"/>
        <v>0</v>
      </c>
      <c r="M22" s="452">
        <f t="shared" si="3"/>
        <v>0</v>
      </c>
      <c r="N22" s="452">
        <f t="shared" si="3"/>
        <v>0</v>
      </c>
      <c r="O22" s="452">
        <f t="shared" si="3"/>
        <v>0</v>
      </c>
      <c r="P22" s="453">
        <f>SUM(P10:P21)</f>
        <v>139936.45000000001</v>
      </c>
      <c r="Q22" s="454">
        <f t="shared" si="3"/>
        <v>736200</v>
      </c>
      <c r="R22" s="82"/>
      <c r="S22" s="82"/>
    </row>
    <row r="23" spans="1:19" s="380" customFormat="1" ht="20.25" thickTop="1" thickBot="1" x14ac:dyDescent="0.35">
      <c r="A23" s="432"/>
      <c r="B23" s="433"/>
      <c r="C23" s="434" t="s">
        <v>365</v>
      </c>
      <c r="D23" s="435">
        <f t="shared" ref="D23:Q23" si="4">SUM(D22,D8,D5)</f>
        <v>2277523.77</v>
      </c>
      <c r="E23" s="436">
        <f t="shared" si="4"/>
        <v>1449171.99</v>
      </c>
      <c r="F23" s="436">
        <f t="shared" si="4"/>
        <v>0</v>
      </c>
      <c r="G23" s="437">
        <f t="shared" si="4"/>
        <v>429118.42000000004</v>
      </c>
      <c r="H23" s="436">
        <f t="shared" si="4"/>
        <v>2363000</v>
      </c>
      <c r="I23" s="436">
        <f t="shared" si="4"/>
        <v>130230.98</v>
      </c>
      <c r="J23" s="436">
        <f t="shared" si="4"/>
        <v>5805.47</v>
      </c>
      <c r="K23" s="436">
        <f t="shared" si="4"/>
        <v>3900</v>
      </c>
      <c r="L23" s="436">
        <f t="shared" si="4"/>
        <v>0</v>
      </c>
      <c r="M23" s="436">
        <f t="shared" si="4"/>
        <v>0</v>
      </c>
      <c r="N23" s="436">
        <f t="shared" si="4"/>
        <v>0</v>
      </c>
      <c r="O23" s="436">
        <f t="shared" si="4"/>
        <v>0</v>
      </c>
      <c r="P23" s="437">
        <f t="shared" si="4"/>
        <v>139936.45000000001</v>
      </c>
      <c r="Q23" s="438">
        <f t="shared" si="4"/>
        <v>736200</v>
      </c>
      <c r="R23" s="430"/>
      <c r="S23" s="430"/>
    </row>
    <row r="24" spans="1:19" ht="15.75" thickTop="1" x14ac:dyDescent="0.25"/>
  </sheetData>
  <sheetProtection algorithmName="SHA-512" hashValue="DZc17J6pT0I/4OJ3D8ln3uO9nfCMf2SK3soHLoi3TgIla7q2744bkjS7kJhKOljns97I4r7tql5usnAvBoloWA==" saltValue="0JcWaKa7n4liIKzuxNMA4Q==" spinCount="100000" sheet="1" objects="1" scenarios="1"/>
  <mergeCells count="5">
    <mergeCell ref="A9:C9"/>
    <mergeCell ref="A1:Q1"/>
    <mergeCell ref="A2:C2"/>
    <mergeCell ref="A3:C3"/>
    <mergeCell ref="A6:C6"/>
  </mergeCells>
  <printOptions horizontalCentered="1"/>
  <pageMargins left="0" right="0" top="0" bottom="0" header="0" footer="0"/>
  <pageSetup scale="91" fitToHeight="0" orientation="landscape" cellComments="atEnd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7" tint="0.59999389629810485"/>
    <pageSetUpPr fitToPage="1"/>
  </sheetPr>
  <dimension ref="A1:K14"/>
  <sheetViews>
    <sheetView workbookViewId="0">
      <selection activeCell="L37" sqref="L37"/>
    </sheetView>
  </sheetViews>
  <sheetFormatPr defaultColWidth="16" defaultRowHeight="15" x14ac:dyDescent="0.25"/>
  <cols>
    <col min="1" max="1" width="39.7109375" style="61" bestFit="1" customWidth="1"/>
    <col min="2" max="2" width="1.28515625" style="61" customWidth="1"/>
    <col min="3" max="4" width="13.28515625" style="61" customWidth="1"/>
    <col min="5" max="5" width="14.5703125" style="61" customWidth="1"/>
    <col min="6" max="6" width="13.28515625" style="61" bestFit="1" customWidth="1"/>
    <col min="7" max="7" width="15.5703125" style="61" bestFit="1" customWidth="1"/>
    <col min="8" max="9" width="13.28515625" style="61" hidden="1" customWidth="1"/>
    <col min="10" max="10" width="13.28515625" style="61" bestFit="1" customWidth="1"/>
    <col min="11" max="11" width="13.28515625" style="61" customWidth="1"/>
    <col min="12" max="16384" width="16" style="61"/>
  </cols>
  <sheetData>
    <row r="1" spans="1:11" s="312" customFormat="1" ht="30" thickTop="1" thickBot="1" x14ac:dyDescent="0.3">
      <c r="A1" s="695" t="s">
        <v>15</v>
      </c>
      <c r="B1" s="696"/>
      <c r="C1" s="696"/>
      <c r="D1" s="696"/>
      <c r="E1" s="696"/>
      <c r="F1" s="696"/>
      <c r="G1" s="696"/>
      <c r="H1" s="696"/>
      <c r="I1" s="696"/>
      <c r="J1" s="696"/>
      <c r="K1" s="697"/>
    </row>
    <row r="2" spans="1:11" ht="31.5" thickTop="1" thickBot="1" x14ac:dyDescent="0.3">
      <c r="A2" s="456" t="s">
        <v>419</v>
      </c>
      <c r="B2" s="443"/>
      <c r="C2" s="439" t="s">
        <v>17</v>
      </c>
      <c r="D2" s="440" t="s">
        <v>16</v>
      </c>
      <c r="E2" s="440" t="s">
        <v>18</v>
      </c>
      <c r="F2" s="441" t="s">
        <v>19</v>
      </c>
      <c r="G2" s="440" t="s">
        <v>27</v>
      </c>
      <c r="H2" s="440" t="s">
        <v>20</v>
      </c>
      <c r="I2" s="440" t="s">
        <v>21</v>
      </c>
      <c r="J2" s="442" t="s">
        <v>22</v>
      </c>
      <c r="K2" s="442" t="s">
        <v>23</v>
      </c>
    </row>
    <row r="3" spans="1:11" ht="15.75" thickTop="1" x14ac:dyDescent="0.25">
      <c r="A3" s="457" t="s">
        <v>0</v>
      </c>
      <c r="B3" s="444"/>
      <c r="C3" s="57"/>
      <c r="D3" s="45"/>
      <c r="E3" s="45"/>
      <c r="F3" s="48"/>
      <c r="G3" s="21"/>
      <c r="H3" s="16"/>
      <c r="I3" s="16"/>
      <c r="J3" s="17"/>
      <c r="K3" s="147"/>
    </row>
    <row r="4" spans="1:11" ht="15.75" customHeight="1" x14ac:dyDescent="0.25">
      <c r="A4" s="458" t="s">
        <v>389</v>
      </c>
      <c r="B4" s="2"/>
      <c r="C4" s="22">
        <f>'REVENUE KEMAH GROWTH'!C5</f>
        <v>0</v>
      </c>
      <c r="D4" s="47">
        <f>'REVENUE KEMAH GROWTH'!D5</f>
        <v>0</v>
      </c>
      <c r="E4" s="47">
        <f>'REVENUE KEMAH GROWTH'!E5</f>
        <v>294487.59999999998</v>
      </c>
      <c r="F4" s="15">
        <f>'REVENUE KEMAH GROWTH'!F5</f>
        <v>247365.59</v>
      </c>
      <c r="G4" s="22">
        <f>'REVENUE KEMAH GROWTH'!G5</f>
        <v>277500</v>
      </c>
      <c r="H4" s="47">
        <f>'REVENUE KEMAH GROWTH'!H5</f>
        <v>82851.73</v>
      </c>
      <c r="I4" s="47">
        <f>SUM('REVENUE KEMAH GROWTH'!I5:N5)</f>
        <v>0</v>
      </c>
      <c r="J4" s="31">
        <f>H4</f>
        <v>82851.73</v>
      </c>
      <c r="K4" s="148">
        <f>'REVENUE KEMAH GROWTH'!P5</f>
        <v>277500</v>
      </c>
    </row>
    <row r="5" spans="1:11" ht="15.75" customHeight="1" x14ac:dyDescent="0.25">
      <c r="A5" s="458" t="s">
        <v>98</v>
      </c>
      <c r="B5" s="2"/>
      <c r="C5" s="22">
        <f>'REVENUE KEMAH GROWTH'!C9</f>
        <v>0</v>
      </c>
      <c r="D5" s="47">
        <f>'REVENUE KEMAH GROWTH'!D9</f>
        <v>0</v>
      </c>
      <c r="E5" s="47">
        <f>'REVENUE KEMAH GROWTH'!E9</f>
        <v>520.5</v>
      </c>
      <c r="F5" s="15">
        <f>'REVENUE KEMAH GROWTH'!F9</f>
        <v>2506.91</v>
      </c>
      <c r="G5" s="22">
        <f>'REVENUE KEMAH GROWTH'!G9</f>
        <v>1500</v>
      </c>
      <c r="H5" s="47">
        <f>'REVENUE KEMAH GROWTH'!H9</f>
        <v>820.35</v>
      </c>
      <c r="I5" s="47">
        <f>SUM('REVENUE KEMAH GROWTH'!I9:N9)</f>
        <v>154.99</v>
      </c>
      <c r="J5" s="31">
        <f>'REVENUE KEMAH GROWTH'!O9</f>
        <v>0</v>
      </c>
      <c r="K5" s="148"/>
    </row>
    <row r="6" spans="1:11" ht="15.75" customHeight="1" x14ac:dyDescent="0.25">
      <c r="A6" s="458" t="s">
        <v>8</v>
      </c>
      <c r="B6" s="2"/>
      <c r="C6" s="22"/>
      <c r="D6" s="47"/>
      <c r="E6" s="47">
        <v>0</v>
      </c>
      <c r="F6" s="15">
        <v>0</v>
      </c>
      <c r="G6" s="22">
        <v>0</v>
      </c>
      <c r="H6" s="47">
        <v>0</v>
      </c>
      <c r="I6" s="47">
        <v>0</v>
      </c>
      <c r="J6" s="31">
        <v>0</v>
      </c>
      <c r="K6" s="148">
        <f>'REVENUE KEMAH GROWTH'!P9</f>
        <v>0</v>
      </c>
    </row>
    <row r="7" spans="1:11" s="14" customFormat="1" x14ac:dyDescent="0.25">
      <c r="A7" s="459" t="s">
        <v>9</v>
      </c>
      <c r="B7" s="445"/>
      <c r="C7" s="170">
        <f>SUM(C4:C5)</f>
        <v>0</v>
      </c>
      <c r="D7" s="171">
        <f t="shared" ref="D7:I7" si="0">SUM(D4:D5)</f>
        <v>0</v>
      </c>
      <c r="E7" s="171">
        <f t="shared" si="0"/>
        <v>295008.09999999998</v>
      </c>
      <c r="F7" s="172">
        <f t="shared" si="0"/>
        <v>249872.5</v>
      </c>
      <c r="G7" s="170">
        <f t="shared" si="0"/>
        <v>279000</v>
      </c>
      <c r="H7" s="171">
        <f t="shared" si="0"/>
        <v>83672.08</v>
      </c>
      <c r="I7" s="171">
        <f t="shared" si="0"/>
        <v>154.99</v>
      </c>
      <c r="J7" s="345">
        <f>SUM(J4:J6)</f>
        <v>82851.73</v>
      </c>
      <c r="K7" s="347">
        <f>SUM(K4:K6)</f>
        <v>277500</v>
      </c>
    </row>
    <row r="8" spans="1:11" x14ac:dyDescent="0.25">
      <c r="A8" s="457"/>
      <c r="B8" s="444"/>
      <c r="C8" s="58"/>
      <c r="D8" s="44"/>
      <c r="E8" s="44"/>
      <c r="F8" s="59"/>
      <c r="G8" s="58"/>
      <c r="H8" s="44"/>
      <c r="I8" s="44"/>
      <c r="J8" s="41"/>
      <c r="K8" s="215"/>
    </row>
    <row r="9" spans="1:11" x14ac:dyDescent="0.25">
      <c r="A9" s="457" t="s">
        <v>10</v>
      </c>
      <c r="B9" s="444"/>
      <c r="C9" s="57"/>
      <c r="D9" s="45"/>
      <c r="E9" s="45"/>
      <c r="F9" s="48"/>
      <c r="G9" s="57"/>
      <c r="H9" s="45"/>
      <c r="I9" s="45"/>
      <c r="J9" s="41"/>
      <c r="K9" s="147"/>
    </row>
    <row r="10" spans="1:11" ht="15.75" customHeight="1" x14ac:dyDescent="0.25">
      <c r="A10" s="458" t="s">
        <v>11</v>
      </c>
      <c r="B10" s="2"/>
      <c r="C10" s="22">
        <f>'EXPENSES KEMAH GROWTH'!D26</f>
        <v>0</v>
      </c>
      <c r="D10" s="47">
        <f>'EXPENSES KEMAH GROWTH'!E26</f>
        <v>0</v>
      </c>
      <c r="E10" s="47">
        <f>'EXPENSES KEMAH GROWTH'!F26</f>
        <v>0</v>
      </c>
      <c r="F10" s="15">
        <f>'EXPENSES KEMAH GROWTH'!G26</f>
        <v>0</v>
      </c>
      <c r="G10" s="22">
        <f>'EXPENSES KEMAH GROWTH'!H26</f>
        <v>0</v>
      </c>
      <c r="H10" s="47">
        <f>'EXPENSES KEMAH GROWTH'!I26</f>
        <v>0</v>
      </c>
      <c r="I10" s="47">
        <f>SUM('EXPENSES KEMAH GROWTH'!J26:O26)</f>
        <v>0</v>
      </c>
      <c r="J10" s="31"/>
      <c r="K10" s="148">
        <f>'EXPENSES KEMAH GROWTH'!Q24</f>
        <v>277500</v>
      </c>
    </row>
    <row r="11" spans="1:11" s="14" customFormat="1" x14ac:dyDescent="0.25">
      <c r="A11" s="459" t="s">
        <v>13</v>
      </c>
      <c r="B11" s="445"/>
      <c r="C11" s="170">
        <f t="shared" ref="C11:K11" si="1">SUM(C10:C10)</f>
        <v>0</v>
      </c>
      <c r="D11" s="171">
        <f t="shared" si="1"/>
        <v>0</v>
      </c>
      <c r="E11" s="171">
        <f t="shared" si="1"/>
        <v>0</v>
      </c>
      <c r="F11" s="172">
        <f t="shared" si="1"/>
        <v>0</v>
      </c>
      <c r="G11" s="170">
        <f t="shared" si="1"/>
        <v>0</v>
      </c>
      <c r="H11" s="171">
        <f t="shared" si="1"/>
        <v>0</v>
      </c>
      <c r="I11" s="171">
        <f t="shared" si="1"/>
        <v>0</v>
      </c>
      <c r="J11" s="345">
        <f t="shared" si="1"/>
        <v>0</v>
      </c>
      <c r="K11" s="347">
        <f t="shared" si="1"/>
        <v>277500</v>
      </c>
    </row>
    <row r="12" spans="1:11" x14ac:dyDescent="0.25">
      <c r="A12" s="457"/>
      <c r="B12" s="444"/>
      <c r="C12" s="57"/>
      <c r="D12" s="45"/>
      <c r="E12" s="45"/>
      <c r="F12" s="48"/>
      <c r="G12" s="57"/>
      <c r="H12" s="45"/>
      <c r="I12" s="45"/>
      <c r="J12" s="41"/>
      <c r="K12" s="147"/>
    </row>
    <row r="13" spans="1:11" ht="15.75" thickBot="1" x14ac:dyDescent="0.3">
      <c r="A13" s="460" t="s">
        <v>14</v>
      </c>
      <c r="B13" s="446"/>
      <c r="C13" s="173">
        <f t="shared" ref="C13:K13" si="2">C7-C11</f>
        <v>0</v>
      </c>
      <c r="D13" s="174">
        <f t="shared" si="2"/>
        <v>0</v>
      </c>
      <c r="E13" s="174">
        <f t="shared" si="2"/>
        <v>295008.09999999998</v>
      </c>
      <c r="F13" s="175">
        <f t="shared" si="2"/>
        <v>249872.5</v>
      </c>
      <c r="G13" s="173">
        <f t="shared" si="2"/>
        <v>279000</v>
      </c>
      <c r="H13" s="174">
        <f t="shared" si="2"/>
        <v>83672.08</v>
      </c>
      <c r="I13" s="174">
        <f t="shared" si="2"/>
        <v>154.99</v>
      </c>
      <c r="J13" s="346">
        <f t="shared" si="2"/>
        <v>82851.73</v>
      </c>
      <c r="K13" s="348">
        <f t="shared" si="2"/>
        <v>0</v>
      </c>
    </row>
    <row r="14" spans="1:11" ht="15.75" thickTop="1" x14ac:dyDescent="0.25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</row>
  </sheetData>
  <sheetProtection algorithmName="SHA-512" hashValue="DqwuAHlqa0nmCEm8Ue8KGSWINbcCBminOHHBlCPYOmyQ1vAYqCSIGwJ9xckSbnfnB6OQQElJ1VzhaO8Y/sALWw==" saltValue="rOjCTCDZ/eSpnadvJUIIzw==" spinCount="100000" sheet="1" objects="1" scenarios="1"/>
  <mergeCells count="1">
    <mergeCell ref="A1:K1"/>
  </mergeCells>
  <printOptions horizontalCentered="1"/>
  <pageMargins left="0.7" right="0.2" top="0.5" bottom="0.5" header="0.05" footer="0.05"/>
  <pageSetup scale="9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theme="7" tint="0.59999389629810485"/>
    <pageSetUpPr fitToPage="1"/>
  </sheetPr>
  <dimension ref="A1:P23"/>
  <sheetViews>
    <sheetView workbookViewId="0">
      <selection activeCell="S35" sqref="S35"/>
    </sheetView>
  </sheetViews>
  <sheetFormatPr defaultColWidth="16" defaultRowHeight="15" x14ac:dyDescent="0.25"/>
  <cols>
    <col min="1" max="1" width="11.42578125" style="61" bestFit="1" customWidth="1"/>
    <col min="2" max="2" width="49.7109375" style="61" bestFit="1" customWidth="1"/>
    <col min="3" max="4" width="14.5703125" style="61" hidden="1" customWidth="1"/>
    <col min="5" max="5" width="14.5703125" style="61" bestFit="1" customWidth="1"/>
    <col min="6" max="6" width="18.28515625" style="61" bestFit="1" customWidth="1"/>
    <col min="7" max="7" width="15.5703125" style="61" bestFit="1" customWidth="1"/>
    <col min="8" max="8" width="14.5703125" style="61" hidden="1" customWidth="1"/>
    <col min="9" max="9" width="11.5703125" style="61" hidden="1" customWidth="1"/>
    <col min="10" max="13" width="11.42578125" style="61" hidden="1" customWidth="1"/>
    <col min="14" max="14" width="11" style="61" hidden="1" customWidth="1"/>
    <col min="15" max="15" width="17.28515625" style="61" bestFit="1" customWidth="1"/>
    <col min="16" max="16" width="12.7109375" style="61" bestFit="1" customWidth="1"/>
    <col min="17" max="16384" width="16" style="61"/>
  </cols>
  <sheetData>
    <row r="1" spans="1:16" ht="30" thickTop="1" thickBot="1" x14ac:dyDescent="0.3">
      <c r="A1" s="698" t="s">
        <v>15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700"/>
    </row>
    <row r="2" spans="1:16" ht="31.5" thickTop="1" thickBot="1" x14ac:dyDescent="0.3">
      <c r="A2" s="701" t="s">
        <v>509</v>
      </c>
      <c r="B2" s="702"/>
      <c r="C2" s="8" t="s">
        <v>17</v>
      </c>
      <c r="D2" s="8" t="s">
        <v>16</v>
      </c>
      <c r="E2" s="8" t="s">
        <v>18</v>
      </c>
      <c r="F2" s="13" t="s">
        <v>19</v>
      </c>
      <c r="G2" s="10" t="s">
        <v>27</v>
      </c>
      <c r="H2" s="7" t="s">
        <v>20</v>
      </c>
      <c r="I2" s="7" t="s">
        <v>72</v>
      </c>
      <c r="J2" s="7" t="s">
        <v>71</v>
      </c>
      <c r="K2" s="7" t="s">
        <v>73</v>
      </c>
      <c r="L2" s="7" t="s">
        <v>74</v>
      </c>
      <c r="M2" s="7" t="s">
        <v>76</v>
      </c>
      <c r="N2" s="7" t="s">
        <v>75</v>
      </c>
      <c r="O2" s="11" t="s">
        <v>22</v>
      </c>
      <c r="P2" s="343" t="s">
        <v>23</v>
      </c>
    </row>
    <row r="3" spans="1:16" ht="15.75" thickTop="1" x14ac:dyDescent="0.25">
      <c r="A3" s="560" t="s">
        <v>1</v>
      </c>
      <c r="B3" s="561"/>
      <c r="C3" s="40"/>
      <c r="D3" s="40"/>
      <c r="E3" s="40"/>
      <c r="F3" s="41"/>
      <c r="G3" s="39"/>
      <c r="H3" s="40"/>
      <c r="I3" s="40"/>
      <c r="J3" s="40"/>
      <c r="K3" s="40"/>
      <c r="L3" s="40"/>
      <c r="M3" s="40"/>
      <c r="N3" s="40"/>
      <c r="O3" s="41"/>
      <c r="P3" s="268"/>
    </row>
    <row r="4" spans="1:16" ht="15.75" thickBot="1" x14ac:dyDescent="0.3">
      <c r="A4" s="301">
        <v>4038</v>
      </c>
      <c r="B4" s="461" t="s">
        <v>389</v>
      </c>
      <c r="C4" s="24">
        <v>0</v>
      </c>
      <c r="D4" s="24">
        <v>0</v>
      </c>
      <c r="E4" s="24">
        <v>294487.59999999998</v>
      </c>
      <c r="F4" s="31">
        <v>247365.59</v>
      </c>
      <c r="G4" s="23">
        <f>370000-(370000*0.25)</f>
        <v>277500</v>
      </c>
      <c r="H4" s="24">
        <v>82851.73</v>
      </c>
      <c r="I4" s="24">
        <v>0</v>
      </c>
      <c r="J4" s="24"/>
      <c r="K4" s="24"/>
      <c r="L4" s="24"/>
      <c r="M4" s="24"/>
      <c r="N4" s="24"/>
      <c r="O4" s="31">
        <f>SUM(H4:N4)</f>
        <v>82851.73</v>
      </c>
      <c r="P4" s="269">
        <v>277500</v>
      </c>
    </row>
    <row r="5" spans="1:16" s="14" customFormat="1" ht="16.5" thickTop="1" thickBot="1" x14ac:dyDescent="0.3">
      <c r="A5" s="226"/>
      <c r="B5" s="462" t="s">
        <v>28</v>
      </c>
      <c r="C5" s="228">
        <f t="shared" ref="C5:P5" si="0">SUM(C4:C4)</f>
        <v>0</v>
      </c>
      <c r="D5" s="228">
        <f t="shared" si="0"/>
        <v>0</v>
      </c>
      <c r="E5" s="228">
        <f t="shared" si="0"/>
        <v>294487.59999999998</v>
      </c>
      <c r="F5" s="229">
        <f t="shared" si="0"/>
        <v>247365.59</v>
      </c>
      <c r="G5" s="227">
        <f t="shared" si="0"/>
        <v>277500</v>
      </c>
      <c r="H5" s="228">
        <f t="shared" si="0"/>
        <v>82851.73</v>
      </c>
      <c r="I5" s="228">
        <f t="shared" si="0"/>
        <v>0</v>
      </c>
      <c r="J5" s="228">
        <f t="shared" si="0"/>
        <v>0</v>
      </c>
      <c r="K5" s="228">
        <f t="shared" si="0"/>
        <v>0</v>
      </c>
      <c r="L5" s="228">
        <f t="shared" si="0"/>
        <v>0</v>
      </c>
      <c r="M5" s="228">
        <f t="shared" si="0"/>
        <v>0</v>
      </c>
      <c r="N5" s="228">
        <f t="shared" si="0"/>
        <v>0</v>
      </c>
      <c r="O5" s="229">
        <f t="shared" si="0"/>
        <v>82851.73</v>
      </c>
      <c r="P5" s="344">
        <f t="shared" si="0"/>
        <v>277500</v>
      </c>
    </row>
    <row r="6" spans="1:16" ht="15.75" thickTop="1" x14ac:dyDescent="0.25">
      <c r="A6" s="560" t="s">
        <v>6</v>
      </c>
      <c r="B6" s="561"/>
      <c r="C6" s="40"/>
      <c r="D6" s="40"/>
      <c r="E6" s="40"/>
      <c r="F6" s="41"/>
      <c r="G6" s="39"/>
      <c r="H6" s="40"/>
      <c r="I6" s="40"/>
      <c r="J6" s="40"/>
      <c r="K6" s="40"/>
      <c r="L6" s="40"/>
      <c r="M6" s="40"/>
      <c r="N6" s="40"/>
      <c r="O6" s="41"/>
      <c r="P6" s="268"/>
    </row>
    <row r="7" spans="1:16" x14ac:dyDescent="0.25">
      <c r="A7" s="301">
        <v>4516</v>
      </c>
      <c r="B7" s="461" t="s">
        <v>98</v>
      </c>
      <c r="C7" s="24">
        <v>0</v>
      </c>
      <c r="D7" s="24">
        <v>0</v>
      </c>
      <c r="E7" s="24">
        <v>520.5</v>
      </c>
      <c r="F7" s="31">
        <v>2506.91</v>
      </c>
      <c r="G7" s="23">
        <v>1500</v>
      </c>
      <c r="H7" s="24">
        <v>820.35</v>
      </c>
      <c r="I7" s="24">
        <v>154.99</v>
      </c>
      <c r="J7" s="24"/>
      <c r="K7" s="24"/>
      <c r="L7" s="24"/>
      <c r="M7" s="24"/>
      <c r="N7" s="24"/>
      <c r="O7" s="31"/>
      <c r="P7" s="269"/>
    </row>
    <row r="8" spans="1:16" ht="15.75" thickBot="1" x14ac:dyDescent="0.3">
      <c r="A8" s="286">
        <v>4907</v>
      </c>
      <c r="B8" s="287" t="s">
        <v>117</v>
      </c>
      <c r="C8" s="24">
        <v>0</v>
      </c>
      <c r="D8" s="24">
        <v>0</v>
      </c>
      <c r="E8" s="24">
        <v>0</v>
      </c>
      <c r="F8" s="31">
        <v>0</v>
      </c>
      <c r="G8" s="23">
        <v>0</v>
      </c>
      <c r="H8" s="24">
        <v>0</v>
      </c>
      <c r="I8" s="24">
        <v>0</v>
      </c>
      <c r="J8" s="24">
        <v>0</v>
      </c>
      <c r="K8" s="24"/>
      <c r="L8" s="24"/>
      <c r="M8" s="24"/>
      <c r="N8" s="24"/>
      <c r="O8" s="31"/>
      <c r="P8" s="269">
        <v>0</v>
      </c>
    </row>
    <row r="9" spans="1:16" s="14" customFormat="1" ht="16.5" thickTop="1" thickBot="1" x14ac:dyDescent="0.3">
      <c r="A9" s="226"/>
      <c r="B9" s="462" t="s">
        <v>403</v>
      </c>
      <c r="C9" s="228">
        <f t="shared" ref="C9:O9" si="1">SUM(C7:C7)</f>
        <v>0</v>
      </c>
      <c r="D9" s="228">
        <f t="shared" si="1"/>
        <v>0</v>
      </c>
      <c r="E9" s="228">
        <f t="shared" si="1"/>
        <v>520.5</v>
      </c>
      <c r="F9" s="229">
        <f t="shared" si="1"/>
        <v>2506.91</v>
      </c>
      <c r="G9" s="227">
        <f t="shared" si="1"/>
        <v>1500</v>
      </c>
      <c r="H9" s="228">
        <f t="shared" si="1"/>
        <v>820.35</v>
      </c>
      <c r="I9" s="228">
        <f t="shared" si="1"/>
        <v>154.99</v>
      </c>
      <c r="J9" s="228">
        <f t="shared" si="1"/>
        <v>0</v>
      </c>
      <c r="K9" s="228">
        <f t="shared" si="1"/>
        <v>0</v>
      </c>
      <c r="L9" s="228">
        <f t="shared" si="1"/>
        <v>0</v>
      </c>
      <c r="M9" s="228">
        <f t="shared" si="1"/>
        <v>0</v>
      </c>
      <c r="N9" s="228">
        <f t="shared" si="1"/>
        <v>0</v>
      </c>
      <c r="O9" s="229">
        <f t="shared" si="1"/>
        <v>0</v>
      </c>
      <c r="P9" s="344">
        <f>SUM(P7:P8)</f>
        <v>0</v>
      </c>
    </row>
    <row r="10" spans="1:16" ht="15.75" thickTop="1" x14ac:dyDescent="0.25"/>
    <row r="23" spans="5:5" x14ac:dyDescent="0.25">
      <c r="E23" s="191"/>
    </row>
  </sheetData>
  <sheetProtection algorithmName="SHA-512" hashValue="0mtFpjM6ut5yFReV3qdpD35X8ZCrVkA3v/GgY52MKBGB51HTBVBcVpN3oehcjEZFB5SaZe6bC23NYBOKsGy3zg==" saltValue="DDd5zC096njN/7uVLV605Q==" spinCount="100000" sheet="1" objects="1" scenarios="1"/>
  <mergeCells count="4">
    <mergeCell ref="A1:P1"/>
    <mergeCell ref="A2:B2"/>
    <mergeCell ref="A3:B3"/>
    <mergeCell ref="A6:B6"/>
  </mergeCells>
  <printOptions horizontalCentered="1"/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7" tint="0.59999389629810485"/>
    <pageSetUpPr fitToPage="1"/>
  </sheetPr>
  <dimension ref="A1:S26"/>
  <sheetViews>
    <sheetView workbookViewId="0">
      <selection activeCell="Q30" sqref="Q30"/>
    </sheetView>
  </sheetViews>
  <sheetFormatPr defaultRowHeight="15" x14ac:dyDescent="0.25"/>
  <cols>
    <col min="1" max="1" width="9.42578125" style="61" customWidth="1"/>
    <col min="2" max="2" width="11.5703125" style="61" customWidth="1"/>
    <col min="3" max="3" width="43.42578125" style="61" bestFit="1" customWidth="1"/>
    <col min="4" max="6" width="15.5703125" style="61" customWidth="1"/>
    <col min="7" max="7" width="16.140625" style="61" bestFit="1" customWidth="1"/>
    <col min="8" max="8" width="15.5703125" style="61" customWidth="1"/>
    <col min="9" max="15" width="15.5703125" style="61" hidden="1" customWidth="1"/>
    <col min="16" max="16" width="14.42578125" style="61" customWidth="1"/>
    <col min="17" max="17" width="15.5703125" style="61" customWidth="1"/>
    <col min="18" max="16384" width="9.140625" style="61"/>
  </cols>
  <sheetData>
    <row r="1" spans="1:19" ht="30" thickTop="1" thickBot="1" x14ac:dyDescent="0.3">
      <c r="A1" s="695" t="s">
        <v>15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7"/>
    </row>
    <row r="2" spans="1:19" ht="31.5" thickTop="1" thickBot="1" x14ac:dyDescent="0.3">
      <c r="A2" s="703" t="s">
        <v>510</v>
      </c>
      <c r="B2" s="704"/>
      <c r="C2" s="705"/>
      <c r="D2" s="8" t="s">
        <v>17</v>
      </c>
      <c r="E2" s="8" t="s">
        <v>16</v>
      </c>
      <c r="F2" s="8" t="s">
        <v>18</v>
      </c>
      <c r="G2" s="13" t="s">
        <v>19</v>
      </c>
      <c r="H2" s="10" t="s">
        <v>27</v>
      </c>
      <c r="I2" s="7" t="s">
        <v>20</v>
      </c>
      <c r="J2" s="7" t="s">
        <v>72</v>
      </c>
      <c r="K2" s="7" t="s">
        <v>71</v>
      </c>
      <c r="L2" s="7" t="s">
        <v>73</v>
      </c>
      <c r="M2" s="7" t="s">
        <v>74</v>
      </c>
      <c r="N2" s="7" t="s">
        <v>76</v>
      </c>
      <c r="O2" s="7" t="s">
        <v>75</v>
      </c>
      <c r="P2" s="11" t="s">
        <v>22</v>
      </c>
      <c r="Q2" s="343" t="s">
        <v>23</v>
      </c>
    </row>
    <row r="3" spans="1:19" ht="16.5" thickTop="1" thickBot="1" x14ac:dyDescent="0.3">
      <c r="A3" s="660" t="s">
        <v>148</v>
      </c>
      <c r="B3" s="661"/>
      <c r="C3" s="687"/>
      <c r="D3" s="29"/>
      <c r="E3" s="29"/>
      <c r="F3" s="29"/>
      <c r="G3" s="30"/>
      <c r="H3" s="28"/>
      <c r="I3" s="29"/>
      <c r="J3" s="29"/>
      <c r="K3" s="29"/>
      <c r="L3" s="29"/>
      <c r="M3" s="29"/>
      <c r="N3" s="29"/>
      <c r="O3" s="29"/>
      <c r="P3" s="30"/>
      <c r="Q3" s="267"/>
      <c r="R3" s="27"/>
      <c r="S3" s="27"/>
    </row>
    <row r="4" spans="1:19" s="38" customFormat="1" ht="15.75" thickTop="1" x14ac:dyDescent="0.25">
      <c r="A4" s="565" t="s">
        <v>360</v>
      </c>
      <c r="B4" s="663"/>
      <c r="C4" s="685"/>
      <c r="D4" s="36"/>
      <c r="E4" s="36"/>
      <c r="F4" s="36"/>
      <c r="G4" s="37"/>
      <c r="H4" s="35"/>
      <c r="I4" s="36"/>
      <c r="J4" s="36"/>
      <c r="K4" s="36"/>
      <c r="L4" s="36"/>
      <c r="M4" s="36"/>
      <c r="N4" s="36"/>
      <c r="O4" s="36"/>
      <c r="P4" s="37"/>
      <c r="Q4" s="271"/>
      <c r="R4" s="83"/>
      <c r="S4" s="83"/>
    </row>
    <row r="5" spans="1:19" ht="15.75" thickBot="1" x14ac:dyDescent="0.3">
      <c r="A5" s="127">
        <v>510</v>
      </c>
      <c r="B5" s="2">
        <v>6010</v>
      </c>
      <c r="C5" s="133" t="s">
        <v>166</v>
      </c>
      <c r="D5" s="24">
        <v>0</v>
      </c>
      <c r="E5" s="24">
        <v>0</v>
      </c>
      <c r="F5" s="24">
        <v>0</v>
      </c>
      <c r="G5" s="26">
        <v>0</v>
      </c>
      <c r="H5" s="23">
        <v>0</v>
      </c>
      <c r="I5" s="24">
        <v>0</v>
      </c>
      <c r="J5" s="24"/>
      <c r="K5" s="24"/>
      <c r="L5" s="24"/>
      <c r="M5" s="24"/>
      <c r="N5" s="24"/>
      <c r="O5" s="24"/>
      <c r="P5" s="51">
        <f>SUM(I5:O5)</f>
        <v>0</v>
      </c>
      <c r="Q5" s="269"/>
      <c r="R5" s="27"/>
      <c r="S5" s="27"/>
    </row>
    <row r="6" spans="1:19" s="14" customFormat="1" ht="16.5" thickTop="1" thickBot="1" x14ac:dyDescent="0.3">
      <c r="A6" s="226"/>
      <c r="B6" s="230"/>
      <c r="C6" s="231" t="s">
        <v>162</v>
      </c>
      <c r="D6" s="228">
        <f t="shared" ref="D6:Q6" si="0">SUM(D5:D5)</f>
        <v>0</v>
      </c>
      <c r="E6" s="228">
        <f t="shared" si="0"/>
        <v>0</v>
      </c>
      <c r="F6" s="228">
        <f t="shared" si="0"/>
        <v>0</v>
      </c>
      <c r="G6" s="229">
        <f t="shared" si="0"/>
        <v>0</v>
      </c>
      <c r="H6" s="227">
        <f t="shared" si="0"/>
        <v>0</v>
      </c>
      <c r="I6" s="228">
        <f t="shared" si="0"/>
        <v>0</v>
      </c>
      <c r="J6" s="228">
        <f t="shared" si="0"/>
        <v>0</v>
      </c>
      <c r="K6" s="228">
        <f t="shared" si="0"/>
        <v>0</v>
      </c>
      <c r="L6" s="228">
        <f t="shared" si="0"/>
        <v>0</v>
      </c>
      <c r="M6" s="228">
        <f t="shared" si="0"/>
        <v>0</v>
      </c>
      <c r="N6" s="228">
        <f t="shared" si="0"/>
        <v>0</v>
      </c>
      <c r="O6" s="228">
        <f t="shared" si="0"/>
        <v>0</v>
      </c>
      <c r="P6" s="229">
        <f t="shared" si="0"/>
        <v>0</v>
      </c>
      <c r="Q6" s="344">
        <f t="shared" si="0"/>
        <v>0</v>
      </c>
      <c r="R6" s="82"/>
      <c r="S6" s="82"/>
    </row>
    <row r="7" spans="1:19" ht="15.75" thickTop="1" x14ac:dyDescent="0.25">
      <c r="A7" s="562" t="s">
        <v>361</v>
      </c>
      <c r="B7" s="656"/>
      <c r="C7" s="674"/>
      <c r="D7" s="50"/>
      <c r="E7" s="50"/>
      <c r="F7" s="50"/>
      <c r="G7" s="25"/>
      <c r="H7" s="49"/>
      <c r="I7" s="50"/>
      <c r="J7" s="50"/>
      <c r="K7" s="50"/>
      <c r="L7" s="50"/>
      <c r="M7" s="50"/>
      <c r="N7" s="50"/>
      <c r="O7" s="50"/>
      <c r="P7" s="25"/>
      <c r="Q7" s="272"/>
      <c r="R7" s="27"/>
      <c r="S7" s="27"/>
    </row>
    <row r="8" spans="1:19" ht="15.75" thickBot="1" x14ac:dyDescent="0.3">
      <c r="A8" s="127">
        <v>510</v>
      </c>
      <c r="B8" s="42">
        <v>8400</v>
      </c>
      <c r="C8" s="135" t="s">
        <v>418</v>
      </c>
      <c r="D8" s="50">
        <v>0</v>
      </c>
      <c r="E8" s="24">
        <v>0</v>
      </c>
      <c r="F8" s="52">
        <v>0</v>
      </c>
      <c r="G8" s="25">
        <v>0</v>
      </c>
      <c r="H8" s="49">
        <v>0</v>
      </c>
      <c r="I8" s="50">
        <v>0</v>
      </c>
      <c r="J8" s="50"/>
      <c r="K8" s="50"/>
      <c r="L8" s="50"/>
      <c r="M8" s="50"/>
      <c r="N8" s="50"/>
      <c r="O8" s="50"/>
      <c r="P8" s="25">
        <f>SUM(I8:O8)</f>
        <v>0</v>
      </c>
      <c r="Q8" s="272"/>
      <c r="R8" s="27"/>
      <c r="S8" s="27"/>
    </row>
    <row r="9" spans="1:19" s="14" customFormat="1" ht="16.5" thickTop="1" thickBot="1" x14ac:dyDescent="0.3">
      <c r="A9" s="226"/>
      <c r="B9" s="230"/>
      <c r="C9" s="231" t="s">
        <v>362</v>
      </c>
      <c r="D9" s="228">
        <f t="shared" ref="D9:Q9" si="1">SUM(D8:D8)</f>
        <v>0</v>
      </c>
      <c r="E9" s="228">
        <f t="shared" si="1"/>
        <v>0</v>
      </c>
      <c r="F9" s="228">
        <f t="shared" si="1"/>
        <v>0</v>
      </c>
      <c r="G9" s="229">
        <f t="shared" si="1"/>
        <v>0</v>
      </c>
      <c r="H9" s="227">
        <f t="shared" si="1"/>
        <v>0</v>
      </c>
      <c r="I9" s="228">
        <f t="shared" si="1"/>
        <v>0</v>
      </c>
      <c r="J9" s="228">
        <f t="shared" si="1"/>
        <v>0</v>
      </c>
      <c r="K9" s="228">
        <f t="shared" si="1"/>
        <v>0</v>
      </c>
      <c r="L9" s="228">
        <f t="shared" si="1"/>
        <v>0</v>
      </c>
      <c r="M9" s="228">
        <f t="shared" si="1"/>
        <v>0</v>
      </c>
      <c r="N9" s="228">
        <f t="shared" si="1"/>
        <v>0</v>
      </c>
      <c r="O9" s="228">
        <f t="shared" si="1"/>
        <v>0</v>
      </c>
      <c r="P9" s="229">
        <f t="shared" si="1"/>
        <v>0</v>
      </c>
      <c r="Q9" s="344">
        <f t="shared" si="1"/>
        <v>0</v>
      </c>
      <c r="R9" s="82"/>
      <c r="S9" s="82"/>
    </row>
    <row r="10" spans="1:19" ht="15.75" thickTop="1" x14ac:dyDescent="0.25">
      <c r="A10" s="562" t="s">
        <v>363</v>
      </c>
      <c r="B10" s="656"/>
      <c r="C10" s="683"/>
      <c r="D10" s="50"/>
      <c r="E10" s="50"/>
      <c r="F10" s="50"/>
      <c r="G10" s="25"/>
      <c r="H10" s="50">
        <v>0</v>
      </c>
      <c r="I10" s="50"/>
      <c r="J10" s="50"/>
      <c r="K10" s="50"/>
      <c r="L10" s="50"/>
      <c r="M10" s="50"/>
      <c r="N10" s="50"/>
      <c r="O10" s="50"/>
      <c r="P10" s="25"/>
      <c r="Q10" s="272"/>
      <c r="R10" s="27"/>
      <c r="S10" s="27"/>
    </row>
    <row r="11" spans="1:19" x14ac:dyDescent="0.25">
      <c r="A11" s="127">
        <v>510</v>
      </c>
      <c r="B11" s="131">
        <v>9000</v>
      </c>
      <c r="C11" s="135" t="s">
        <v>406</v>
      </c>
      <c r="D11" s="50">
        <v>0</v>
      </c>
      <c r="E11" s="50">
        <v>0</v>
      </c>
      <c r="F11" s="50">
        <v>0</v>
      </c>
      <c r="G11" s="50">
        <v>0</v>
      </c>
      <c r="H11" s="49">
        <v>0</v>
      </c>
      <c r="I11" s="50">
        <v>0</v>
      </c>
      <c r="J11" s="50"/>
      <c r="K11" s="50"/>
      <c r="L11" s="50"/>
      <c r="M11" s="50"/>
      <c r="N11" s="50"/>
      <c r="O11" s="50"/>
      <c r="P11" s="25">
        <f>SUM(I11:O11)</f>
        <v>0</v>
      </c>
      <c r="Q11" s="272">
        <v>0</v>
      </c>
      <c r="R11" s="27"/>
      <c r="S11" s="27"/>
    </row>
    <row r="12" spans="1:19" x14ac:dyDescent="0.25">
      <c r="A12" s="127">
        <v>510</v>
      </c>
      <c r="B12" s="131">
        <v>9100</v>
      </c>
      <c r="C12" s="135" t="s">
        <v>407</v>
      </c>
      <c r="D12" s="50">
        <v>0</v>
      </c>
      <c r="E12" s="50">
        <v>0</v>
      </c>
      <c r="F12" s="50">
        <v>0</v>
      </c>
      <c r="G12" s="50">
        <v>0</v>
      </c>
      <c r="H12" s="49">
        <v>0</v>
      </c>
      <c r="I12" s="50">
        <v>0</v>
      </c>
      <c r="J12" s="50"/>
      <c r="K12" s="50"/>
      <c r="L12" s="50"/>
      <c r="M12" s="50"/>
      <c r="N12" s="50"/>
      <c r="O12" s="50"/>
      <c r="P12" s="25"/>
      <c r="Q12" s="272"/>
      <c r="R12" s="27"/>
      <c r="S12" s="27"/>
    </row>
    <row r="13" spans="1:19" x14ac:dyDescent="0.25">
      <c r="A13" s="127">
        <v>510</v>
      </c>
      <c r="B13" s="131">
        <v>9200</v>
      </c>
      <c r="C13" s="135" t="s">
        <v>408</v>
      </c>
      <c r="D13" s="50">
        <v>0</v>
      </c>
      <c r="E13" s="50">
        <v>0</v>
      </c>
      <c r="F13" s="50">
        <v>0</v>
      </c>
      <c r="G13" s="50">
        <v>0</v>
      </c>
      <c r="H13" s="49">
        <v>0</v>
      </c>
      <c r="I13" s="50">
        <v>0</v>
      </c>
      <c r="J13" s="50"/>
      <c r="K13" s="50"/>
      <c r="L13" s="50"/>
      <c r="M13" s="50"/>
      <c r="N13" s="50"/>
      <c r="O13" s="50"/>
      <c r="P13" s="25"/>
      <c r="Q13" s="272"/>
      <c r="R13" s="27"/>
      <c r="S13" s="27"/>
    </row>
    <row r="14" spans="1:19" x14ac:dyDescent="0.25">
      <c r="A14" s="127">
        <v>510</v>
      </c>
      <c r="B14" s="211">
        <v>9300</v>
      </c>
      <c r="C14" s="135" t="s">
        <v>409</v>
      </c>
      <c r="D14" s="50">
        <v>0</v>
      </c>
      <c r="E14" s="50">
        <v>0</v>
      </c>
      <c r="F14" s="50">
        <v>0</v>
      </c>
      <c r="G14" s="50">
        <v>0</v>
      </c>
      <c r="H14" s="49">
        <v>0</v>
      </c>
      <c r="I14" s="50">
        <v>0</v>
      </c>
      <c r="J14" s="50"/>
      <c r="K14" s="50"/>
      <c r="L14" s="50"/>
      <c r="M14" s="50"/>
      <c r="N14" s="50"/>
      <c r="O14" s="50"/>
      <c r="P14" s="25"/>
      <c r="Q14" s="272"/>
      <c r="R14" s="27"/>
      <c r="S14" s="27"/>
    </row>
    <row r="15" spans="1:19" x14ac:dyDescent="0.25">
      <c r="A15" s="127">
        <v>510</v>
      </c>
      <c r="B15" s="211">
        <v>9400</v>
      </c>
      <c r="C15" s="135" t="s">
        <v>410</v>
      </c>
      <c r="D15" s="50">
        <v>0</v>
      </c>
      <c r="E15" s="50">
        <v>0</v>
      </c>
      <c r="F15" s="50">
        <v>0</v>
      </c>
      <c r="G15" s="50">
        <v>0</v>
      </c>
      <c r="H15" s="49">
        <v>0</v>
      </c>
      <c r="I15" s="50">
        <v>0</v>
      </c>
      <c r="J15" s="50"/>
      <c r="K15" s="50"/>
      <c r="L15" s="50"/>
      <c r="M15" s="50"/>
      <c r="N15" s="50"/>
      <c r="O15" s="50"/>
      <c r="P15" s="25"/>
      <c r="Q15" s="272"/>
      <c r="R15" s="27"/>
      <c r="S15" s="27"/>
    </row>
    <row r="16" spans="1:19" x14ac:dyDescent="0.25">
      <c r="A16" s="127">
        <v>510</v>
      </c>
      <c r="B16" s="211">
        <v>9500</v>
      </c>
      <c r="C16" s="135" t="s">
        <v>411</v>
      </c>
      <c r="D16" s="50">
        <v>0</v>
      </c>
      <c r="E16" s="50">
        <v>0</v>
      </c>
      <c r="F16" s="50">
        <v>0</v>
      </c>
      <c r="G16" s="50">
        <v>0</v>
      </c>
      <c r="H16" s="49">
        <v>0</v>
      </c>
      <c r="I16" s="50">
        <v>0</v>
      </c>
      <c r="J16" s="50"/>
      <c r="K16" s="50"/>
      <c r="L16" s="50"/>
      <c r="M16" s="50"/>
      <c r="N16" s="50"/>
      <c r="O16" s="50"/>
      <c r="P16" s="25"/>
      <c r="Q16" s="272"/>
      <c r="R16" s="27"/>
      <c r="S16" s="27"/>
    </row>
    <row r="17" spans="1:19" x14ac:dyDescent="0.25">
      <c r="A17" s="127">
        <v>510</v>
      </c>
      <c r="B17" s="211">
        <v>9600</v>
      </c>
      <c r="C17" s="135" t="s">
        <v>412</v>
      </c>
      <c r="D17" s="50">
        <v>0</v>
      </c>
      <c r="E17" s="50">
        <v>0</v>
      </c>
      <c r="F17" s="50">
        <v>0</v>
      </c>
      <c r="G17" s="50">
        <v>0</v>
      </c>
      <c r="H17" s="49">
        <v>0</v>
      </c>
      <c r="I17" s="50">
        <v>0</v>
      </c>
      <c r="J17" s="50"/>
      <c r="K17" s="50"/>
      <c r="L17" s="50"/>
      <c r="M17" s="50"/>
      <c r="N17" s="50"/>
      <c r="O17" s="50"/>
      <c r="P17" s="25"/>
      <c r="Q17" s="272"/>
      <c r="R17" s="27"/>
      <c r="S17" s="27"/>
    </row>
    <row r="18" spans="1:19" x14ac:dyDescent="0.25">
      <c r="A18" s="127">
        <v>510</v>
      </c>
      <c r="B18" s="211">
        <v>9700</v>
      </c>
      <c r="C18" s="135" t="s">
        <v>413</v>
      </c>
      <c r="D18" s="50">
        <v>0</v>
      </c>
      <c r="E18" s="50">
        <v>0</v>
      </c>
      <c r="F18" s="50">
        <v>0</v>
      </c>
      <c r="G18" s="50">
        <v>0</v>
      </c>
      <c r="H18" s="49">
        <v>0</v>
      </c>
      <c r="I18" s="50">
        <v>0</v>
      </c>
      <c r="J18" s="50"/>
      <c r="K18" s="50"/>
      <c r="L18" s="50"/>
      <c r="M18" s="50"/>
      <c r="N18" s="50"/>
      <c r="O18" s="50"/>
      <c r="P18" s="25"/>
      <c r="Q18" s="272"/>
      <c r="R18" s="27"/>
      <c r="S18" s="27"/>
    </row>
    <row r="19" spans="1:19" x14ac:dyDescent="0.25">
      <c r="A19" s="127">
        <v>510</v>
      </c>
      <c r="B19" s="211">
        <v>9900</v>
      </c>
      <c r="C19" s="135" t="s">
        <v>414</v>
      </c>
      <c r="D19" s="50">
        <v>0</v>
      </c>
      <c r="E19" s="50">
        <v>0</v>
      </c>
      <c r="F19" s="50">
        <v>0</v>
      </c>
      <c r="G19" s="50">
        <v>0</v>
      </c>
      <c r="H19" s="49">
        <v>0</v>
      </c>
      <c r="I19" s="50">
        <v>0</v>
      </c>
      <c r="J19" s="50"/>
      <c r="K19" s="50"/>
      <c r="L19" s="50"/>
      <c r="M19" s="50"/>
      <c r="N19" s="50"/>
      <c r="O19" s="50"/>
      <c r="P19" s="25"/>
      <c r="Q19" s="272"/>
      <c r="R19" s="27"/>
      <c r="S19" s="27"/>
    </row>
    <row r="20" spans="1:19" x14ac:dyDescent="0.25">
      <c r="A20" s="127">
        <v>510</v>
      </c>
      <c r="B20" s="211">
        <v>9950</v>
      </c>
      <c r="C20" s="135" t="s">
        <v>415</v>
      </c>
      <c r="D20" s="50">
        <v>0</v>
      </c>
      <c r="E20" s="50">
        <v>0</v>
      </c>
      <c r="F20" s="50">
        <v>0</v>
      </c>
      <c r="G20" s="50">
        <v>0</v>
      </c>
      <c r="H20" s="49">
        <v>0</v>
      </c>
      <c r="I20" s="50">
        <v>0</v>
      </c>
      <c r="J20" s="50"/>
      <c r="K20" s="50"/>
      <c r="L20" s="50"/>
      <c r="M20" s="50"/>
      <c r="N20" s="50"/>
      <c r="O20" s="50"/>
      <c r="P20" s="25"/>
      <c r="Q20" s="272"/>
      <c r="R20" s="27"/>
      <c r="S20" s="27"/>
    </row>
    <row r="21" spans="1:19" x14ac:dyDescent="0.25">
      <c r="A21" s="127">
        <v>510</v>
      </c>
      <c r="B21" s="131">
        <v>9960</v>
      </c>
      <c r="C21" s="135" t="s">
        <v>416</v>
      </c>
      <c r="D21" s="50">
        <v>0</v>
      </c>
      <c r="E21" s="50">
        <v>0</v>
      </c>
      <c r="F21" s="50">
        <v>0</v>
      </c>
      <c r="G21" s="50">
        <v>0</v>
      </c>
      <c r="H21" s="49">
        <v>0</v>
      </c>
      <c r="I21" s="50">
        <v>0</v>
      </c>
      <c r="J21" s="50"/>
      <c r="K21" s="50"/>
      <c r="L21" s="50"/>
      <c r="M21" s="50"/>
      <c r="N21" s="50"/>
      <c r="O21" s="50"/>
      <c r="P21" s="25">
        <f>SUM(I21:O21)</f>
        <v>0</v>
      </c>
      <c r="Q21" s="272"/>
      <c r="R21" s="27"/>
      <c r="S21" s="27"/>
    </row>
    <row r="22" spans="1:19" x14ac:dyDescent="0.25">
      <c r="A22" s="127">
        <v>510</v>
      </c>
      <c r="B22" s="131">
        <v>9970</v>
      </c>
      <c r="C22" s="135" t="s">
        <v>417</v>
      </c>
      <c r="D22" s="50">
        <v>0</v>
      </c>
      <c r="E22" s="50">
        <v>0</v>
      </c>
      <c r="F22" s="50">
        <v>0</v>
      </c>
      <c r="G22" s="50">
        <v>0</v>
      </c>
      <c r="H22" s="49">
        <v>0</v>
      </c>
      <c r="I22" s="50">
        <v>0</v>
      </c>
      <c r="J22" s="50"/>
      <c r="K22" s="50"/>
      <c r="L22" s="50"/>
      <c r="M22" s="50"/>
      <c r="N22" s="50"/>
      <c r="O22" s="50"/>
      <c r="P22" s="25">
        <f>SUM(I22:O22)</f>
        <v>0</v>
      </c>
      <c r="Q22" s="272"/>
      <c r="R22" s="27"/>
      <c r="S22" s="27"/>
    </row>
    <row r="23" spans="1:19" ht="15.75" thickBot="1" x14ac:dyDescent="0.3">
      <c r="A23" s="127">
        <v>510</v>
      </c>
      <c r="B23" s="211">
        <v>990200</v>
      </c>
      <c r="C23" s="135" t="s">
        <v>511</v>
      </c>
      <c r="D23" s="250"/>
      <c r="E23" s="250"/>
      <c r="F23" s="250"/>
      <c r="G23" s="250"/>
      <c r="H23" s="237"/>
      <c r="I23" s="250"/>
      <c r="J23" s="250"/>
      <c r="K23" s="250"/>
      <c r="L23" s="250"/>
      <c r="M23" s="250"/>
      <c r="N23" s="250"/>
      <c r="O23" s="250"/>
      <c r="P23" s="25"/>
      <c r="Q23" s="272">
        <v>277500</v>
      </c>
      <c r="R23" s="252"/>
      <c r="S23" s="252"/>
    </row>
    <row r="24" spans="1:19" s="14" customFormat="1" ht="16.5" thickTop="1" thickBot="1" x14ac:dyDescent="0.3">
      <c r="A24" s="226"/>
      <c r="B24" s="230"/>
      <c r="C24" s="231" t="s">
        <v>364</v>
      </c>
      <c r="D24" s="228">
        <f>SUM(D11:D22)</f>
        <v>0</v>
      </c>
      <c r="E24" s="228">
        <f t="shared" ref="E24:P24" si="2">SUM(E11:E22)</f>
        <v>0</v>
      </c>
      <c r="F24" s="228">
        <f t="shared" si="2"/>
        <v>0</v>
      </c>
      <c r="G24" s="229">
        <f t="shared" si="2"/>
        <v>0</v>
      </c>
      <c r="H24" s="227">
        <f t="shared" si="2"/>
        <v>0</v>
      </c>
      <c r="I24" s="228">
        <f t="shared" si="2"/>
        <v>0</v>
      </c>
      <c r="J24" s="228">
        <f t="shared" si="2"/>
        <v>0</v>
      </c>
      <c r="K24" s="228">
        <f t="shared" si="2"/>
        <v>0</v>
      </c>
      <c r="L24" s="228">
        <f t="shared" si="2"/>
        <v>0</v>
      </c>
      <c r="M24" s="228">
        <f t="shared" si="2"/>
        <v>0</v>
      </c>
      <c r="N24" s="228">
        <f t="shared" si="2"/>
        <v>0</v>
      </c>
      <c r="O24" s="228">
        <f t="shared" si="2"/>
        <v>0</v>
      </c>
      <c r="P24" s="229">
        <f t="shared" si="2"/>
        <v>0</v>
      </c>
      <c r="Q24" s="344">
        <f>SUM(Q11:Q23)</f>
        <v>277500</v>
      </c>
      <c r="R24" s="82"/>
      <c r="S24" s="82"/>
    </row>
    <row r="25" spans="1:19" s="14" customFormat="1" ht="16.5" thickTop="1" thickBot="1" x14ac:dyDescent="0.3">
      <c r="A25" s="197"/>
      <c r="B25" s="232"/>
      <c r="C25" s="233" t="s">
        <v>365</v>
      </c>
      <c r="D25" s="234">
        <f t="shared" ref="D25:Q25" si="3">SUM(D24,D9,D6)</f>
        <v>0</v>
      </c>
      <c r="E25" s="234">
        <f t="shared" si="3"/>
        <v>0</v>
      </c>
      <c r="F25" s="234">
        <f t="shared" si="3"/>
        <v>0</v>
      </c>
      <c r="G25" s="235">
        <f t="shared" si="3"/>
        <v>0</v>
      </c>
      <c r="H25" s="236">
        <f t="shared" si="3"/>
        <v>0</v>
      </c>
      <c r="I25" s="234">
        <f t="shared" si="3"/>
        <v>0</v>
      </c>
      <c r="J25" s="234">
        <f t="shared" si="3"/>
        <v>0</v>
      </c>
      <c r="K25" s="234">
        <f t="shared" si="3"/>
        <v>0</v>
      </c>
      <c r="L25" s="234">
        <f t="shared" si="3"/>
        <v>0</v>
      </c>
      <c r="M25" s="234">
        <f t="shared" si="3"/>
        <v>0</v>
      </c>
      <c r="N25" s="234">
        <f t="shared" si="3"/>
        <v>0</v>
      </c>
      <c r="O25" s="234">
        <f t="shared" si="3"/>
        <v>0</v>
      </c>
      <c r="P25" s="235">
        <f t="shared" si="3"/>
        <v>0</v>
      </c>
      <c r="Q25" s="349">
        <f t="shared" si="3"/>
        <v>277500</v>
      </c>
      <c r="R25" s="82"/>
      <c r="S25" s="82"/>
    </row>
    <row r="26" spans="1:19" ht="15.75" thickTop="1" x14ac:dyDescent="0.25"/>
  </sheetData>
  <sheetProtection algorithmName="SHA-512" hashValue="E5h4QLQRr3i9BLIMdUyAulTMbvMuhEXYL88bjIbRiagmTdw6gJKKIRiYowa7dqtDi7FuAUTf1GKnT/PETTsH7w==" saltValue="44wlFd+s8vgs4pIKCpfDhA==" spinCount="100000" sheet="1" objects="1" scenarios="1"/>
  <mergeCells count="6">
    <mergeCell ref="A10:C10"/>
    <mergeCell ref="A1:Q1"/>
    <mergeCell ref="A2:C2"/>
    <mergeCell ref="A3:C3"/>
    <mergeCell ref="A4:C4"/>
    <mergeCell ref="A7:C7"/>
  </mergeCells>
  <printOptions horizontalCentered="1"/>
  <pageMargins left="0" right="0" top="0" bottom="0" header="0" footer="0"/>
  <pageSetup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59999389629810485"/>
    <pageSetUpPr fitToPage="1"/>
  </sheetPr>
  <dimension ref="A1:N29"/>
  <sheetViews>
    <sheetView tabSelected="1" zoomScale="160" zoomScaleNormal="160" workbookViewId="0">
      <selection activeCell="K18" sqref="K18"/>
    </sheetView>
  </sheetViews>
  <sheetFormatPr defaultColWidth="16" defaultRowHeight="15" x14ac:dyDescent="0.25"/>
  <cols>
    <col min="1" max="1" width="39.7109375" bestFit="1" customWidth="1"/>
    <col min="2" max="2" width="1.28515625" customWidth="1"/>
    <col min="3" max="4" width="13.28515625" hidden="1" customWidth="1"/>
    <col min="5" max="6" width="13.28515625" bestFit="1" customWidth="1"/>
    <col min="7" max="7" width="15.5703125" bestFit="1" customWidth="1"/>
    <col min="8" max="9" width="13.28515625" hidden="1" customWidth="1"/>
    <col min="10" max="10" width="13.28515625" bestFit="1" customWidth="1"/>
    <col min="11" max="11" width="14" bestFit="1" customWidth="1"/>
    <col min="13" max="13" width="16" style="252"/>
  </cols>
  <sheetData>
    <row r="1" spans="1:14" ht="30" thickTop="1" thickBot="1" x14ac:dyDescent="0.3">
      <c r="A1" s="551" t="s">
        <v>15</v>
      </c>
      <c r="B1" s="552"/>
      <c r="C1" s="552"/>
      <c r="D1" s="552"/>
      <c r="E1" s="552"/>
      <c r="F1" s="552"/>
      <c r="G1" s="552"/>
      <c r="H1" s="552"/>
      <c r="I1" s="552"/>
      <c r="J1" s="552"/>
      <c r="K1" s="553"/>
    </row>
    <row r="2" spans="1:14" ht="31.5" thickTop="1" thickBot="1" x14ac:dyDescent="0.3">
      <c r="A2" s="352" t="s">
        <v>67</v>
      </c>
      <c r="B2" s="353"/>
      <c r="C2" s="354" t="s">
        <v>17</v>
      </c>
      <c r="D2" s="355" t="s">
        <v>16</v>
      </c>
      <c r="E2" s="355" t="s">
        <v>18</v>
      </c>
      <c r="F2" s="356" t="s">
        <v>19</v>
      </c>
      <c r="G2" s="355" t="s">
        <v>27</v>
      </c>
      <c r="H2" s="355" t="s">
        <v>20</v>
      </c>
      <c r="I2" s="355" t="s">
        <v>21</v>
      </c>
      <c r="J2" s="357" t="s">
        <v>535</v>
      </c>
      <c r="K2" s="357" t="s">
        <v>25</v>
      </c>
    </row>
    <row r="3" spans="1:14" ht="15.75" thickTop="1" x14ac:dyDescent="0.25">
      <c r="A3" s="4" t="s">
        <v>0</v>
      </c>
      <c r="B3" s="4"/>
      <c r="C3" s="57"/>
      <c r="D3" s="45"/>
      <c r="E3" s="45"/>
      <c r="F3" s="48"/>
      <c r="G3" s="21"/>
      <c r="H3" s="16"/>
      <c r="I3" s="16"/>
      <c r="J3" s="17"/>
      <c r="K3" s="147"/>
    </row>
    <row r="4" spans="1:14" x14ac:dyDescent="0.25">
      <c r="A4" s="3" t="s">
        <v>1</v>
      </c>
      <c r="B4" s="3"/>
      <c r="C4" s="22">
        <f>REVENUE!C18</f>
        <v>3819188.37</v>
      </c>
      <c r="D4" s="47">
        <f>REVENUE!D18</f>
        <v>4037840.58</v>
      </c>
      <c r="E4" s="47">
        <f>REVENUE!E18</f>
        <v>3898696.5199999996</v>
      </c>
      <c r="F4" s="15">
        <f>REVENUE!F18</f>
        <v>3766649.32</v>
      </c>
      <c r="G4" s="22">
        <f>REVENUE!G18</f>
        <v>3337893</v>
      </c>
      <c r="H4" s="47">
        <f>REVENUE!H18</f>
        <v>2235117.7799999998</v>
      </c>
      <c r="I4" s="47">
        <f>SUM(REVENUE!I18:N18)</f>
        <v>1659274.7200000002</v>
      </c>
      <c r="J4" s="15">
        <f>REVENUE!O18</f>
        <v>3894392.5000000005</v>
      </c>
      <c r="K4" s="148">
        <f>REVENUE!P18</f>
        <v>4190000</v>
      </c>
    </row>
    <row r="5" spans="1:14" x14ac:dyDescent="0.25">
      <c r="A5" s="3" t="s">
        <v>2</v>
      </c>
      <c r="B5" s="3"/>
      <c r="C5" s="22">
        <f>REVENUE!C39</f>
        <v>329257.41000000003</v>
      </c>
      <c r="D5" s="47">
        <f>REVENUE!D39</f>
        <v>338579.92999999993</v>
      </c>
      <c r="E5" s="47">
        <f>REVENUE!E39</f>
        <v>485423.63999999996</v>
      </c>
      <c r="F5" s="15">
        <f>REVENUE!F39</f>
        <v>304942.17</v>
      </c>
      <c r="G5" s="22">
        <f>REVENUE!G39</f>
        <v>310800</v>
      </c>
      <c r="H5" s="47">
        <f>REVENUE!H39</f>
        <v>115240.26999999999</v>
      </c>
      <c r="I5" s="47">
        <f>SUM(REVENUE!I39:N39)</f>
        <v>116068.87</v>
      </c>
      <c r="J5" s="15">
        <f>REVENUE!O39</f>
        <v>218389.37000000002</v>
      </c>
      <c r="K5" s="148">
        <f>REVENUE!P39</f>
        <v>343600</v>
      </c>
    </row>
    <row r="6" spans="1:14" x14ac:dyDescent="0.25">
      <c r="A6" s="3" t="s">
        <v>3</v>
      </c>
      <c r="B6" s="3"/>
      <c r="C6" s="22">
        <f>REVENUE!C48</f>
        <v>7358.11</v>
      </c>
      <c r="D6" s="47">
        <f>REVENUE!D48</f>
        <v>5618.83</v>
      </c>
      <c r="E6" s="47">
        <f>REVENUE!E48</f>
        <v>41050.83</v>
      </c>
      <c r="F6" s="15">
        <f>REVENUE!F48</f>
        <v>2478.3300000000004</v>
      </c>
      <c r="G6" s="22">
        <f>REVENUE!G48</f>
        <v>3300</v>
      </c>
      <c r="H6" s="47">
        <f>REVENUE!H48</f>
        <v>8465.2000000000007</v>
      </c>
      <c r="I6" s="47">
        <f>SUM(REVENUE!I48:N48)</f>
        <v>-1651</v>
      </c>
      <c r="J6" s="15">
        <f>REVENUE!O48</f>
        <v>6814.2</v>
      </c>
      <c r="K6" s="148">
        <f>REVENUE!P48</f>
        <v>3000</v>
      </c>
    </row>
    <row r="7" spans="1:14" x14ac:dyDescent="0.25">
      <c r="A7" s="3" t="s">
        <v>4</v>
      </c>
      <c r="B7" s="3"/>
      <c r="C7" s="22">
        <f>REVENUE!C55</f>
        <v>184674.06</v>
      </c>
      <c r="D7" s="47">
        <f>REVENUE!D55</f>
        <v>103878.89</v>
      </c>
      <c r="E7" s="47">
        <f>REVENUE!E55</f>
        <v>108278.83</v>
      </c>
      <c r="F7" s="15">
        <f>REVENUE!F55</f>
        <v>170000</v>
      </c>
      <c r="G7" s="22">
        <f>REVENUE!G55</f>
        <v>90000</v>
      </c>
      <c r="H7" s="47">
        <f>REVENUE!H55</f>
        <v>45000</v>
      </c>
      <c r="I7" s="47">
        <f>SUM(REVENUE!I55:N55)</f>
        <v>22500</v>
      </c>
      <c r="J7" s="15">
        <f>REVENUE!O55</f>
        <v>67500</v>
      </c>
      <c r="K7" s="148">
        <f>REVENUE!P55</f>
        <v>53000</v>
      </c>
    </row>
    <row r="8" spans="1:14" ht="15.75" customHeight="1" x14ac:dyDescent="0.25">
      <c r="A8" s="3" t="s">
        <v>5</v>
      </c>
      <c r="B8" s="3"/>
      <c r="C8" s="22">
        <f>REVENUE!C66</f>
        <v>305996.36</v>
      </c>
      <c r="D8" s="47">
        <f>REVENUE!D66</f>
        <v>306950.08</v>
      </c>
      <c r="E8" s="47">
        <f>REVENUE!E66</f>
        <v>145370.08000000002</v>
      </c>
      <c r="F8" s="15">
        <f>REVENUE!F66</f>
        <v>231401</v>
      </c>
      <c r="G8" s="22">
        <f>REVENUE!G66</f>
        <v>173150</v>
      </c>
      <c r="H8" s="47">
        <f>REVENUE!H66</f>
        <v>65575.92</v>
      </c>
      <c r="I8" s="47">
        <f>SUM(REVENUE!I66:N66)</f>
        <v>124880.72000000002</v>
      </c>
      <c r="J8" s="15">
        <f>REVENUE!O66</f>
        <v>190456.63999999998</v>
      </c>
      <c r="K8" s="148">
        <f>REVENUE!P66</f>
        <v>299000</v>
      </c>
    </row>
    <row r="9" spans="1:14" x14ac:dyDescent="0.25">
      <c r="A9" s="3" t="s">
        <v>6</v>
      </c>
      <c r="B9" s="3"/>
      <c r="C9" s="22">
        <f>REVENUE!C79</f>
        <v>153150.37</v>
      </c>
      <c r="D9" s="47">
        <f>REVENUE!D79</f>
        <v>233254.00000000003</v>
      </c>
      <c r="E9" s="47">
        <f>REVENUE!E79</f>
        <v>185953.12</v>
      </c>
      <c r="F9" s="15">
        <f>REVENUE!F79</f>
        <v>93406.449999999983</v>
      </c>
      <c r="G9" s="22">
        <f>REVENUE!G79</f>
        <v>114000</v>
      </c>
      <c r="H9" s="47">
        <f>REVENUE!H79</f>
        <v>67610.070000000007</v>
      </c>
      <c r="I9" s="47">
        <f>SUM(REVENUE!I79:N79)</f>
        <v>57554.23</v>
      </c>
      <c r="J9" s="15">
        <f>REVENUE!O79</f>
        <v>125164.29999999999</v>
      </c>
      <c r="K9" s="148">
        <f>REVENUE!P79</f>
        <v>351000</v>
      </c>
    </row>
    <row r="10" spans="1:14" ht="15.75" customHeight="1" x14ac:dyDescent="0.25">
      <c r="A10" s="3" t="s">
        <v>7</v>
      </c>
      <c r="B10" s="3"/>
      <c r="C10" s="22">
        <f>REVENUE!C84</f>
        <v>52158.82</v>
      </c>
      <c r="D10" s="47">
        <f>REVENUE!D84</f>
        <v>149499.22</v>
      </c>
      <c r="E10" s="47">
        <f>REVENUE!E84</f>
        <v>174215.95</v>
      </c>
      <c r="F10" s="15">
        <f>REVENUE!F84</f>
        <v>51524.2</v>
      </c>
      <c r="G10" s="22">
        <f>REVENUE!G84</f>
        <v>0</v>
      </c>
      <c r="H10" s="47">
        <f>REVENUE!H84</f>
        <v>116318.9</v>
      </c>
      <c r="I10" s="47">
        <f>SUM(REVENUE!I84:N84)</f>
        <v>258890.22</v>
      </c>
      <c r="J10" s="15">
        <f>REVENUE!O84</f>
        <v>116318.9</v>
      </c>
      <c r="K10" s="148">
        <f>REVENUE!P84</f>
        <v>250139.92</v>
      </c>
    </row>
    <row r="11" spans="1:14" ht="15.75" customHeight="1" x14ac:dyDescent="0.25">
      <c r="A11" s="3" t="s">
        <v>108</v>
      </c>
      <c r="B11" s="3"/>
      <c r="C11" s="22">
        <f>REVENUE!C88</f>
        <v>0</v>
      </c>
      <c r="D11" s="47">
        <f>REVENUE!D88</f>
        <v>0</v>
      </c>
      <c r="E11" s="47">
        <f>REVENUE!E88</f>
        <v>1864.54</v>
      </c>
      <c r="F11" s="15">
        <f>REVENUE!F88</f>
        <v>0</v>
      </c>
      <c r="G11" s="22">
        <f>REVENUE!G88</f>
        <v>0</v>
      </c>
      <c r="H11" s="47">
        <f>REVENUE!H88</f>
        <v>0</v>
      </c>
      <c r="I11" s="47">
        <f>SUM(REVENUE!I88:N88)</f>
        <v>0</v>
      </c>
      <c r="J11" s="15">
        <f>REVENUE!J88</f>
        <v>0</v>
      </c>
      <c r="K11" s="148">
        <f>REVENUE!K88</f>
        <v>0</v>
      </c>
      <c r="N11" s="86"/>
    </row>
    <row r="12" spans="1:14" ht="15.75" customHeight="1" x14ac:dyDescent="0.25">
      <c r="A12" s="3" t="s">
        <v>118</v>
      </c>
      <c r="B12" s="3"/>
      <c r="C12" s="22">
        <f>REVENUE!C91</f>
        <v>303391</v>
      </c>
      <c r="D12" s="47">
        <f>REVENUE!D91</f>
        <v>0</v>
      </c>
      <c r="E12" s="47">
        <f>REVENUE!E91</f>
        <v>0</v>
      </c>
      <c r="F12" s="15">
        <f>REVENUE!F91</f>
        <v>0</v>
      </c>
      <c r="G12" s="22">
        <f>REVENUE!G91</f>
        <v>0</v>
      </c>
      <c r="H12" s="47">
        <f>REVENUE!H91</f>
        <v>0</v>
      </c>
      <c r="I12" s="47">
        <f>SUM(REVENUE!I91:N91)</f>
        <v>0</v>
      </c>
      <c r="J12" s="15">
        <f>REVENUE!J91</f>
        <v>0</v>
      </c>
      <c r="K12" s="148">
        <f>REVENUE!K91</f>
        <v>0</v>
      </c>
    </row>
    <row r="13" spans="1:14" x14ac:dyDescent="0.25">
      <c r="A13" s="3" t="s">
        <v>8</v>
      </c>
      <c r="B13" s="3"/>
      <c r="C13" s="22">
        <f>REVENUE!C95</f>
        <v>0</v>
      </c>
      <c r="D13" s="47">
        <f>REVENUE!D95</f>
        <v>29932.13</v>
      </c>
      <c r="E13" s="47">
        <f>REVENUE!E95</f>
        <v>0</v>
      </c>
      <c r="F13" s="15">
        <f>REVENUE!F95</f>
        <v>0</v>
      </c>
      <c r="G13" s="22">
        <f>REVENUE!G95</f>
        <v>0</v>
      </c>
      <c r="H13" s="47">
        <f>REVENUE!H95</f>
        <v>0</v>
      </c>
      <c r="I13" s="47">
        <f>SUM(REVENUE!I95:N95)</f>
        <v>0</v>
      </c>
      <c r="J13" s="15">
        <f>REVENUE!J95</f>
        <v>0</v>
      </c>
      <c r="K13" s="148">
        <f>REVENUE!K95</f>
        <v>0</v>
      </c>
      <c r="N13" s="86"/>
    </row>
    <row r="14" spans="1:14" s="14" customFormat="1" x14ac:dyDescent="0.25">
      <c r="A14" s="358" t="s">
        <v>9</v>
      </c>
      <c r="B14" s="358"/>
      <c r="C14" s="359">
        <f t="shared" ref="C14:K14" si="0">SUM(C4:C13)</f>
        <v>5155174.5000000009</v>
      </c>
      <c r="D14" s="360">
        <f t="shared" si="0"/>
        <v>5205553.6599999992</v>
      </c>
      <c r="E14" s="360">
        <f t="shared" si="0"/>
        <v>5040853.51</v>
      </c>
      <c r="F14" s="361">
        <f t="shared" si="0"/>
        <v>4620401.4700000007</v>
      </c>
      <c r="G14" s="359">
        <f t="shared" si="0"/>
        <v>4029143</v>
      </c>
      <c r="H14" s="360">
        <f t="shared" si="0"/>
        <v>2653328.1399999997</v>
      </c>
      <c r="I14" s="360">
        <f t="shared" si="0"/>
        <v>2237517.7600000002</v>
      </c>
      <c r="J14" s="361">
        <f>SUM(J4:J13)-2041.69</f>
        <v>4616994.2200000007</v>
      </c>
      <c r="K14" s="362">
        <f t="shared" si="0"/>
        <v>5489739.9199999999</v>
      </c>
      <c r="M14" s="82"/>
    </row>
    <row r="15" spans="1:14" x14ac:dyDescent="0.25">
      <c r="A15" s="4"/>
      <c r="B15" s="4"/>
      <c r="C15" s="58"/>
      <c r="D15" s="44"/>
      <c r="E15" s="44"/>
      <c r="F15" s="59"/>
      <c r="G15" s="58"/>
      <c r="H15" s="44"/>
      <c r="I15" s="44"/>
      <c r="J15" s="59"/>
      <c r="K15" s="215"/>
    </row>
    <row r="16" spans="1:14" x14ac:dyDescent="0.25">
      <c r="A16" s="4" t="s">
        <v>10</v>
      </c>
      <c r="B16" s="4"/>
      <c r="C16" s="57"/>
      <c r="D16" s="45"/>
      <c r="E16" s="45"/>
      <c r="F16" s="48"/>
      <c r="G16" s="57"/>
      <c r="H16" s="45"/>
      <c r="I16" s="45"/>
      <c r="J16" s="48"/>
      <c r="K16" s="147"/>
    </row>
    <row r="17" spans="1:14" s="61" customFormat="1" ht="15.75" customHeight="1" x14ac:dyDescent="0.25">
      <c r="A17" s="3" t="s">
        <v>203</v>
      </c>
      <c r="B17" s="3"/>
      <c r="C17" s="22">
        <f>EXPENSES!D64</f>
        <v>1326408.7600000002</v>
      </c>
      <c r="D17" s="47">
        <f>EXPENSES!E64</f>
        <v>2358516.63</v>
      </c>
      <c r="E17" s="47">
        <f>EXPENSES!F64</f>
        <v>1231190.53</v>
      </c>
      <c r="F17" s="15">
        <f>EXPENSES!G64</f>
        <v>1540249.2599999998</v>
      </c>
      <c r="G17" s="22">
        <f>EXPENSES!H64</f>
        <v>1020817</v>
      </c>
      <c r="H17" s="47">
        <f>EXPENSES!I64</f>
        <v>593995.63</v>
      </c>
      <c r="I17" s="47">
        <f>SUM(EXPENSES!J64:O64)</f>
        <v>472646.77</v>
      </c>
      <c r="J17" s="15">
        <f>EXPENSES!P64</f>
        <v>1066642.4000000004</v>
      </c>
      <c r="K17" s="350">
        <f>EXPENSES!Q64</f>
        <v>1443510</v>
      </c>
      <c r="M17" s="252"/>
    </row>
    <row r="18" spans="1:14" s="61" customFormat="1" ht="15.75" customHeight="1" x14ac:dyDescent="0.25">
      <c r="A18" s="3" t="s">
        <v>202</v>
      </c>
      <c r="B18" s="3"/>
      <c r="C18" s="22">
        <f>EXPENSES!D89</f>
        <v>0</v>
      </c>
      <c r="D18" s="47">
        <f>EXPENSES!E89</f>
        <v>0</v>
      </c>
      <c r="E18" s="47">
        <f>EXPENSES!F89</f>
        <v>0</v>
      </c>
      <c r="F18" s="15">
        <f>EXPENSES!G89</f>
        <v>60995.299999999996</v>
      </c>
      <c r="G18" s="22">
        <f>EXPENSES!H89</f>
        <v>11250</v>
      </c>
      <c r="H18" s="47">
        <f>EXPENSES!I89</f>
        <v>2172.61</v>
      </c>
      <c r="I18" s="47">
        <f>SUM(EXPENSES!J89:O89)</f>
        <v>1695</v>
      </c>
      <c r="J18" s="15">
        <f>EXPENSES!P89</f>
        <v>3867.61</v>
      </c>
      <c r="K18" s="350">
        <f>EXPENSES!Q89</f>
        <v>0</v>
      </c>
      <c r="M18" s="252"/>
    </row>
    <row r="19" spans="1:14" s="61" customFormat="1" x14ac:dyDescent="0.25">
      <c r="A19" s="3" t="s">
        <v>239</v>
      </c>
      <c r="B19" s="3"/>
      <c r="C19" s="22">
        <f>EXPENSES!D127</f>
        <v>253065.59</v>
      </c>
      <c r="D19" s="47">
        <f>EXPENSES!E127</f>
        <v>191294.88</v>
      </c>
      <c r="E19" s="47">
        <f>EXPENSES!F127</f>
        <v>200504.31</v>
      </c>
      <c r="F19" s="15">
        <f>EXPENSES!G127</f>
        <v>167030.79</v>
      </c>
      <c r="G19" s="22">
        <f>EXPENSES!H127</f>
        <v>186610</v>
      </c>
      <c r="H19" s="47">
        <f>EXPENSES!I127</f>
        <v>66710.210000000006</v>
      </c>
      <c r="I19" s="47">
        <f>SUM(EXPENSES!J127:O127)</f>
        <v>107523.81999999999</v>
      </c>
      <c r="J19" s="15">
        <f>EXPENSES!P127</f>
        <v>174234.03</v>
      </c>
      <c r="K19" s="350">
        <f>EXPENSES!Q127</f>
        <v>232150</v>
      </c>
      <c r="M19" s="252"/>
    </row>
    <row r="20" spans="1:14" s="61" customFormat="1" x14ac:dyDescent="0.25">
      <c r="A20" s="3" t="s">
        <v>240</v>
      </c>
      <c r="B20" s="3"/>
      <c r="C20" s="22">
        <f>EXPENSES!D155</f>
        <v>0</v>
      </c>
      <c r="D20" s="47">
        <f>EXPENSES!E155</f>
        <v>0</v>
      </c>
      <c r="E20" s="47">
        <f>EXPENSES!F155</f>
        <v>0</v>
      </c>
      <c r="F20" s="15">
        <f>EXPENSES!G155</f>
        <v>171709.17000000004</v>
      </c>
      <c r="G20" s="22">
        <f>EXPENSES!H155</f>
        <v>148767</v>
      </c>
      <c r="H20" s="47">
        <f>EXPENSES!I155</f>
        <v>91579.91</v>
      </c>
      <c r="I20" s="47">
        <f>SUM(EXPENSES!J155:O155)</f>
        <v>78806.22</v>
      </c>
      <c r="J20" s="15">
        <f>EXPENSES!P155</f>
        <v>162830</v>
      </c>
      <c r="K20" s="350">
        <f>EXPENSES!Q155</f>
        <v>296200</v>
      </c>
      <c r="M20" s="252"/>
    </row>
    <row r="21" spans="1:14" s="61" customFormat="1" x14ac:dyDescent="0.25">
      <c r="A21" s="3" t="s">
        <v>241</v>
      </c>
      <c r="B21" s="3"/>
      <c r="C21" s="22">
        <f>EXPENSES!D196</f>
        <v>702949.2200000002</v>
      </c>
      <c r="D21" s="47">
        <f>EXPENSES!E196</f>
        <v>731372.09999999986</v>
      </c>
      <c r="E21" s="47">
        <f>EXPENSES!F196</f>
        <v>737717.66</v>
      </c>
      <c r="F21" s="15">
        <f>EXPENSES!G196</f>
        <v>637167.35000000009</v>
      </c>
      <c r="G21" s="22">
        <f>EXPENSES!H196</f>
        <v>680958</v>
      </c>
      <c r="H21" s="47">
        <f>EXPENSES!I196</f>
        <v>368976.28</v>
      </c>
      <c r="I21" s="47">
        <f>SUM(EXPENSES!J196:O196)</f>
        <v>354342.07</v>
      </c>
      <c r="J21" s="15">
        <f>EXPENSES!P196</f>
        <v>687139.08999999985</v>
      </c>
      <c r="K21" s="350">
        <f>EXPENSES!Q196</f>
        <v>809550</v>
      </c>
      <c r="M21" s="252"/>
    </row>
    <row r="22" spans="1:14" s="61" customFormat="1" x14ac:dyDescent="0.25">
      <c r="A22" s="3" t="s">
        <v>242</v>
      </c>
      <c r="B22" s="3"/>
      <c r="C22" s="22">
        <f>EXPENSES!D257</f>
        <v>2190901.2700000005</v>
      </c>
      <c r="D22" s="47">
        <f>EXPENSES!E257</f>
        <v>2407064.98</v>
      </c>
      <c r="E22" s="47">
        <f>EXPENSES!F257</f>
        <v>2358326.4499999997</v>
      </c>
      <c r="F22" s="15">
        <f>EXPENSES!G257</f>
        <v>2328335.824</v>
      </c>
      <c r="G22" s="22">
        <f>EXPENSES!H257</f>
        <v>2150229</v>
      </c>
      <c r="H22" s="47">
        <f>EXPENSES!I257</f>
        <v>1004632.09</v>
      </c>
      <c r="I22" s="47">
        <f>SUM(EXPENSES!J257:O257)</f>
        <v>1001931.9319999999</v>
      </c>
      <c r="J22" s="15">
        <f>EXPENSES!P257</f>
        <v>2006564.0220000001</v>
      </c>
      <c r="K22" s="350">
        <f>EXPENSES!Q257</f>
        <v>2708329.92</v>
      </c>
      <c r="M22" s="252"/>
    </row>
    <row r="23" spans="1:14" s="61" customFormat="1" x14ac:dyDescent="0.25">
      <c r="A23" s="3" t="s">
        <v>308</v>
      </c>
      <c r="B23" s="3"/>
      <c r="C23" s="22">
        <f>EXPENSES!D272</f>
        <v>52158.82</v>
      </c>
      <c r="D23" s="47">
        <f>EXPENSES!E272</f>
        <v>100300.16</v>
      </c>
      <c r="E23" s="47">
        <f>EXPENSES!F272</f>
        <v>99256.27</v>
      </c>
      <c r="F23" s="15">
        <f>EXPENSES!G272</f>
        <v>29179.97</v>
      </c>
      <c r="G23" s="22">
        <f>EXPENSES!H272</f>
        <v>0</v>
      </c>
      <c r="H23" s="47">
        <f>EXPENSES!I272</f>
        <v>0</v>
      </c>
      <c r="I23" s="47">
        <f>SUM(EXPENSES!J272:O272)</f>
        <v>0</v>
      </c>
      <c r="J23" s="15">
        <f>EXPENSES!P272</f>
        <v>0</v>
      </c>
      <c r="K23" s="350">
        <f>EXPENSES!Q272</f>
        <v>0</v>
      </c>
      <c r="M23" s="252"/>
    </row>
    <row r="24" spans="1:14" s="14" customFormat="1" x14ac:dyDescent="0.25">
      <c r="A24" s="358" t="s">
        <v>13</v>
      </c>
      <c r="B24" s="358"/>
      <c r="C24" s="359">
        <f t="shared" ref="C24:K24" si="1">SUM(C17:C23)</f>
        <v>4525483.6600000011</v>
      </c>
      <c r="D24" s="360">
        <f t="shared" si="1"/>
        <v>5788548.75</v>
      </c>
      <c r="E24" s="360">
        <f t="shared" si="1"/>
        <v>4626995.2199999988</v>
      </c>
      <c r="F24" s="361">
        <f t="shared" si="1"/>
        <v>4934667.6639999999</v>
      </c>
      <c r="G24" s="359">
        <f t="shared" si="1"/>
        <v>4198631</v>
      </c>
      <c r="H24" s="360">
        <f t="shared" si="1"/>
        <v>2128066.73</v>
      </c>
      <c r="I24" s="360">
        <f t="shared" si="1"/>
        <v>2016945.8119999999</v>
      </c>
      <c r="J24" s="361">
        <f>SUM(J17:J23)-5985.72</f>
        <v>4095291.4320000005</v>
      </c>
      <c r="K24" s="363">
        <f t="shared" si="1"/>
        <v>5489739.9199999999</v>
      </c>
      <c r="M24" s="82"/>
    </row>
    <row r="25" spans="1:14" x14ac:dyDescent="0.25">
      <c r="A25" s="4"/>
      <c r="B25" s="4"/>
      <c r="C25" s="57"/>
      <c r="D25" s="45"/>
      <c r="E25" s="45"/>
      <c r="F25" s="48"/>
      <c r="G25" s="57"/>
      <c r="H25" s="45"/>
      <c r="I25" s="45"/>
      <c r="J25" s="48"/>
      <c r="K25" s="351"/>
    </row>
    <row r="26" spans="1:14" ht="15.75" thickBot="1" x14ac:dyDescent="0.3">
      <c r="A26" s="364" t="s">
        <v>14</v>
      </c>
      <c r="B26" s="364"/>
      <c r="C26" s="365">
        <f t="shared" ref="C26:J26" si="2">C14-C24</f>
        <v>629690.83999999985</v>
      </c>
      <c r="D26" s="366">
        <f t="shared" si="2"/>
        <v>-582995.09000000078</v>
      </c>
      <c r="E26" s="366">
        <f t="shared" si="2"/>
        <v>413858.29000000097</v>
      </c>
      <c r="F26" s="367">
        <f t="shared" si="2"/>
        <v>-314266.1939999992</v>
      </c>
      <c r="G26" s="365">
        <f t="shared" si="2"/>
        <v>-169488</v>
      </c>
      <c r="H26" s="366">
        <f t="shared" si="2"/>
        <v>525261.40999999968</v>
      </c>
      <c r="I26" s="366">
        <f t="shared" si="2"/>
        <v>220571.94800000032</v>
      </c>
      <c r="J26" s="367">
        <f t="shared" si="2"/>
        <v>521702.78800000018</v>
      </c>
      <c r="K26" s="538">
        <f>K14-K24</f>
        <v>0</v>
      </c>
    </row>
    <row r="27" spans="1:14" x14ac:dyDescent="0.25">
      <c r="A27" s="5"/>
      <c r="B27" s="2"/>
      <c r="C27" s="1"/>
      <c r="D27" s="1"/>
      <c r="E27" s="1"/>
      <c r="F27" s="1"/>
      <c r="G27" s="1"/>
      <c r="H27" s="1"/>
      <c r="I27" s="1"/>
      <c r="J27" s="1"/>
      <c r="K27" s="1"/>
    </row>
    <row r="29" spans="1:14" x14ac:dyDescent="0.25">
      <c r="K29" s="86"/>
      <c r="N29" t="s">
        <v>427</v>
      </c>
    </row>
  </sheetData>
  <sheetProtection algorithmName="SHA-512" hashValue="CN/+dXEPvMxr+AKe5VisTedTJD26l/ShI1/se4E3uBn1JaL3+bJcSK3DhRdSwdsjL3o7Os6WtzaShDfG0P+pyA==" saltValue="P6Lc4z+VW1HY9FG6Y8Xecg==" spinCount="100000" sheet="1" objects="1" scenarios="1"/>
  <mergeCells count="1">
    <mergeCell ref="A1:K1"/>
  </mergeCells>
  <printOptions horizontalCentered="1"/>
  <pageMargins left="0" right="0" top="0" bottom="0" header="0" footer="0"/>
  <pageSetup scale="9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FDA8-AB14-4599-AD76-1C73EBAA88F3}">
  <sheetPr codeName="Sheet20"/>
  <dimension ref="A1:E65"/>
  <sheetViews>
    <sheetView topLeftCell="I1" zoomScale="160" zoomScaleNormal="160" workbookViewId="0">
      <selection activeCell="H1" sqref="A1:H1048576"/>
    </sheetView>
  </sheetViews>
  <sheetFormatPr defaultRowHeight="15" x14ac:dyDescent="0.25"/>
  <cols>
    <col min="1" max="1" width="40.7109375" hidden="1" customWidth="1"/>
    <col min="2" max="2" width="4.140625" hidden="1" customWidth="1"/>
    <col min="3" max="5" width="23" style="62" hidden="1" customWidth="1"/>
    <col min="6" max="8" width="0" hidden="1" customWidth="1"/>
  </cols>
  <sheetData>
    <row r="1" spans="1:5" s="61" customFormat="1" ht="98.25" customHeight="1" thickTop="1" thickBot="1" x14ac:dyDescent="0.55000000000000004">
      <c r="A1" s="706" t="s">
        <v>543</v>
      </c>
      <c r="B1" s="707"/>
      <c r="C1" s="707"/>
      <c r="D1" s="707"/>
      <c r="E1" s="708"/>
    </row>
    <row r="2" spans="1:5" s="61" customFormat="1" ht="24" thickTop="1" x14ac:dyDescent="0.35">
      <c r="A2" s="484"/>
      <c r="B2" s="485"/>
      <c r="C2" s="486" t="s">
        <v>516</v>
      </c>
      <c r="D2" s="486" t="s">
        <v>517</v>
      </c>
      <c r="E2" s="487" t="s">
        <v>518</v>
      </c>
    </row>
    <row r="3" spans="1:5" ht="21" x14ac:dyDescent="0.35">
      <c r="A3" s="472" t="s">
        <v>514</v>
      </c>
      <c r="B3" s="247"/>
      <c r="C3" s="473"/>
      <c r="D3" s="473"/>
      <c r="E3" s="474"/>
    </row>
    <row r="4" spans="1:5" x14ac:dyDescent="0.25">
      <c r="A4" s="286" t="s">
        <v>519</v>
      </c>
      <c r="B4" s="247"/>
      <c r="C4" s="475">
        <v>1250000</v>
      </c>
      <c r="D4" s="475">
        <v>1250000</v>
      </c>
      <c r="E4" s="476"/>
    </row>
    <row r="5" spans="1:5" x14ac:dyDescent="0.25">
      <c r="A5" s="286" t="s">
        <v>525</v>
      </c>
      <c r="B5" s="247"/>
      <c r="C5" s="475">
        <v>165000</v>
      </c>
      <c r="D5" s="475"/>
      <c r="E5" s="476"/>
    </row>
    <row r="6" spans="1:5" x14ac:dyDescent="0.25">
      <c r="A6" s="286" t="s">
        <v>526</v>
      </c>
      <c r="B6" s="247"/>
      <c r="C6" s="475">
        <v>50000</v>
      </c>
      <c r="D6" s="475"/>
      <c r="E6" s="476"/>
    </row>
    <row r="7" spans="1:5" x14ac:dyDescent="0.25">
      <c r="A7" s="286" t="s">
        <v>527</v>
      </c>
      <c r="B7" s="247"/>
      <c r="C7" s="475">
        <v>250000</v>
      </c>
      <c r="D7" s="475"/>
      <c r="E7" s="476"/>
    </row>
    <row r="8" spans="1:5" x14ac:dyDescent="0.25">
      <c r="A8" s="286" t="s">
        <v>528</v>
      </c>
      <c r="B8" s="247"/>
      <c r="C8" s="475">
        <v>25000</v>
      </c>
      <c r="D8" s="475">
        <v>400000</v>
      </c>
      <c r="E8" s="476"/>
    </row>
    <row r="9" spans="1:5" x14ac:dyDescent="0.25">
      <c r="A9" s="286" t="s">
        <v>529</v>
      </c>
      <c r="B9" s="247"/>
      <c r="C9" s="475">
        <v>35000</v>
      </c>
      <c r="D9" s="475">
        <v>50000</v>
      </c>
      <c r="E9" s="476"/>
    </row>
    <row r="10" spans="1:5" x14ac:dyDescent="0.25">
      <c r="A10" s="286" t="s">
        <v>538</v>
      </c>
      <c r="B10" s="247"/>
      <c r="C10" s="475">
        <v>50000</v>
      </c>
      <c r="D10" s="475"/>
      <c r="E10" s="476"/>
    </row>
    <row r="11" spans="1:5" x14ac:dyDescent="0.25">
      <c r="A11" s="286" t="s">
        <v>539</v>
      </c>
      <c r="B11" s="247"/>
      <c r="C11" s="475">
        <v>500000</v>
      </c>
      <c r="D11" s="475"/>
      <c r="E11" s="476"/>
    </row>
    <row r="12" spans="1:5" ht="21" x14ac:dyDescent="0.35">
      <c r="A12" s="472" t="s">
        <v>520</v>
      </c>
      <c r="B12" s="247"/>
      <c r="C12" s="475">
        <f>SUM(C4:C11)</f>
        <v>2325000</v>
      </c>
      <c r="D12" s="475">
        <f>SUM(D4:D11)</f>
        <v>1700000</v>
      </c>
      <c r="E12" s="476"/>
    </row>
    <row r="13" spans="1:5" x14ac:dyDescent="0.25">
      <c r="A13" s="286"/>
      <c r="B13" s="247"/>
      <c r="C13" s="475"/>
      <c r="D13" s="475"/>
      <c r="E13" s="476"/>
    </row>
    <row r="14" spans="1:5" x14ac:dyDescent="0.25">
      <c r="A14" s="477" t="s">
        <v>532</v>
      </c>
      <c r="B14" s="247"/>
      <c r="C14" s="475">
        <f>3000500+140000</f>
        <v>3140500</v>
      </c>
      <c r="D14" s="475">
        <f>C17</f>
        <v>1065500</v>
      </c>
      <c r="E14" s="476"/>
    </row>
    <row r="15" spans="1:5" x14ac:dyDescent="0.25">
      <c r="A15" s="286" t="s">
        <v>521</v>
      </c>
      <c r="B15" s="247"/>
      <c r="C15" s="475">
        <f>1000000-750000</f>
        <v>250000</v>
      </c>
      <c r="D15" s="475">
        <f>C15</f>
        <v>250000</v>
      </c>
      <c r="E15" s="476"/>
    </row>
    <row r="16" spans="1:5" ht="17.25" x14ac:dyDescent="0.4">
      <c r="A16" s="286" t="s">
        <v>522</v>
      </c>
      <c r="B16" s="247"/>
      <c r="C16" s="478">
        <f>-C12</f>
        <v>-2325000</v>
      </c>
      <c r="D16" s="478">
        <f>-D12</f>
        <v>-1700000</v>
      </c>
      <c r="E16" s="476"/>
    </row>
    <row r="17" spans="1:5" ht="17.25" x14ac:dyDescent="0.4">
      <c r="A17" s="286" t="s">
        <v>523</v>
      </c>
      <c r="B17" s="247"/>
      <c r="C17" s="479">
        <f>SUM(C14:C16)</f>
        <v>1065500</v>
      </c>
      <c r="D17" s="479">
        <f>SUM(D14:D16)</f>
        <v>-384500</v>
      </c>
      <c r="E17" s="476"/>
    </row>
    <row r="18" spans="1:5" x14ac:dyDescent="0.25">
      <c r="A18" s="480" t="s">
        <v>524</v>
      </c>
      <c r="B18" s="247"/>
      <c r="C18" s="475"/>
      <c r="D18" s="475"/>
      <c r="E18" s="476"/>
    </row>
    <row r="19" spans="1:5" x14ac:dyDescent="0.25">
      <c r="A19" s="286"/>
      <c r="B19" s="247"/>
      <c r="C19" s="475"/>
      <c r="D19" s="475"/>
      <c r="E19" s="476"/>
    </row>
    <row r="20" spans="1:5" x14ac:dyDescent="0.25">
      <c r="A20" s="286"/>
      <c r="B20" s="247"/>
      <c r="C20" s="475"/>
      <c r="D20" s="475"/>
      <c r="E20" s="476"/>
    </row>
    <row r="21" spans="1:5" ht="21" x14ac:dyDescent="0.35">
      <c r="A21" s="472" t="s">
        <v>515</v>
      </c>
      <c r="B21" s="247"/>
      <c r="C21" s="475"/>
      <c r="D21" s="475"/>
      <c r="E21" s="476"/>
    </row>
    <row r="22" spans="1:5" x14ac:dyDescent="0.25">
      <c r="A22" s="286" t="s">
        <v>530</v>
      </c>
      <c r="B22" s="247"/>
      <c r="C22" s="475">
        <v>35000</v>
      </c>
      <c r="D22" s="475"/>
      <c r="E22" s="476"/>
    </row>
    <row r="23" spans="1:5" x14ac:dyDescent="0.25">
      <c r="A23" s="286" t="s">
        <v>531</v>
      </c>
      <c r="B23" s="247"/>
      <c r="C23" s="475"/>
      <c r="D23" s="475"/>
      <c r="E23" s="476"/>
    </row>
    <row r="24" spans="1:5" x14ac:dyDescent="0.25">
      <c r="A24" s="286"/>
      <c r="B24" s="247"/>
      <c r="C24" s="475"/>
      <c r="D24" s="475"/>
      <c r="E24" s="476"/>
    </row>
    <row r="25" spans="1:5" ht="15.75" thickBot="1" x14ac:dyDescent="0.3">
      <c r="A25" s="282"/>
      <c r="B25" s="481"/>
      <c r="C25" s="482"/>
      <c r="D25" s="482"/>
      <c r="E25" s="483"/>
    </row>
    <row r="26" spans="1:5" ht="15.75" thickTop="1" x14ac:dyDescent="0.25">
      <c r="C26" s="471"/>
      <c r="D26" s="471"/>
      <c r="E26" s="471"/>
    </row>
    <row r="27" spans="1:5" x14ac:dyDescent="0.25">
      <c r="C27" s="471"/>
      <c r="D27" s="471"/>
      <c r="E27" s="471"/>
    </row>
    <row r="28" spans="1:5" x14ac:dyDescent="0.25">
      <c r="C28" s="471"/>
      <c r="D28" s="471"/>
      <c r="E28" s="471"/>
    </row>
    <row r="29" spans="1:5" x14ac:dyDescent="0.25">
      <c r="C29" s="471"/>
      <c r="D29" s="471"/>
      <c r="E29" s="471"/>
    </row>
    <row r="30" spans="1:5" x14ac:dyDescent="0.25">
      <c r="C30" s="471"/>
      <c r="D30" s="471"/>
      <c r="E30" s="471"/>
    </row>
    <row r="31" spans="1:5" x14ac:dyDescent="0.25">
      <c r="C31" s="471"/>
      <c r="D31" s="471"/>
      <c r="E31" s="471"/>
    </row>
    <row r="32" spans="1:5" x14ac:dyDescent="0.25">
      <c r="C32" s="471"/>
      <c r="D32" s="471"/>
      <c r="E32" s="471"/>
    </row>
    <row r="33" spans="3:5" x14ac:dyDescent="0.25">
      <c r="C33" s="471"/>
      <c r="D33" s="471"/>
      <c r="E33" s="471"/>
    </row>
    <row r="34" spans="3:5" x14ac:dyDescent="0.25">
      <c r="C34" s="471"/>
      <c r="D34" s="471"/>
      <c r="E34" s="471"/>
    </row>
    <row r="35" spans="3:5" x14ac:dyDescent="0.25">
      <c r="C35" s="470"/>
      <c r="D35" s="470"/>
      <c r="E35" s="470"/>
    </row>
    <row r="36" spans="3:5" x14ac:dyDescent="0.25">
      <c r="C36" s="470"/>
      <c r="D36" s="470"/>
      <c r="E36" s="470"/>
    </row>
    <row r="37" spans="3:5" x14ac:dyDescent="0.25">
      <c r="C37" s="470"/>
      <c r="D37" s="470"/>
      <c r="E37" s="470"/>
    </row>
    <row r="38" spans="3:5" x14ac:dyDescent="0.25">
      <c r="C38" s="470"/>
      <c r="D38" s="470"/>
      <c r="E38" s="470"/>
    </row>
    <row r="39" spans="3:5" x14ac:dyDescent="0.25">
      <c r="C39" s="470"/>
      <c r="D39" s="470"/>
      <c r="E39" s="470"/>
    </row>
    <row r="40" spans="3:5" x14ac:dyDescent="0.25">
      <c r="C40" s="470"/>
      <c r="D40" s="470"/>
      <c r="E40" s="470"/>
    </row>
    <row r="41" spans="3:5" x14ac:dyDescent="0.25">
      <c r="C41" s="470"/>
      <c r="D41" s="470"/>
      <c r="E41" s="470"/>
    </row>
    <row r="42" spans="3:5" x14ac:dyDescent="0.25">
      <c r="C42" s="470"/>
      <c r="D42" s="470"/>
      <c r="E42" s="470"/>
    </row>
    <row r="43" spans="3:5" x14ac:dyDescent="0.25">
      <c r="C43" s="470"/>
      <c r="D43" s="470"/>
      <c r="E43" s="470"/>
    </row>
    <row r="44" spans="3:5" x14ac:dyDescent="0.25">
      <c r="C44" s="470"/>
      <c r="D44" s="470"/>
      <c r="E44" s="470"/>
    </row>
    <row r="45" spans="3:5" x14ac:dyDescent="0.25">
      <c r="C45" s="470"/>
      <c r="D45" s="470"/>
      <c r="E45" s="470"/>
    </row>
    <row r="46" spans="3:5" x14ac:dyDescent="0.25">
      <c r="C46" s="470"/>
      <c r="D46" s="470"/>
      <c r="E46" s="470"/>
    </row>
    <row r="47" spans="3:5" x14ac:dyDescent="0.25">
      <c r="C47" s="470"/>
      <c r="D47" s="470"/>
      <c r="E47" s="470"/>
    </row>
    <row r="48" spans="3:5" x14ac:dyDescent="0.25">
      <c r="C48" s="470"/>
      <c r="D48" s="470"/>
      <c r="E48" s="470"/>
    </row>
    <row r="49" spans="3:5" x14ac:dyDescent="0.25">
      <c r="C49" s="470"/>
      <c r="D49" s="470"/>
      <c r="E49" s="470"/>
    </row>
    <row r="50" spans="3:5" x14ac:dyDescent="0.25">
      <c r="C50" s="470"/>
      <c r="D50" s="470"/>
      <c r="E50" s="470"/>
    </row>
    <row r="51" spans="3:5" x14ac:dyDescent="0.25">
      <c r="C51" s="470"/>
      <c r="D51" s="470"/>
      <c r="E51" s="470"/>
    </row>
    <row r="52" spans="3:5" x14ac:dyDescent="0.25">
      <c r="C52" s="470"/>
      <c r="D52" s="470"/>
      <c r="E52" s="470"/>
    </row>
    <row r="53" spans="3:5" x14ac:dyDescent="0.25">
      <c r="C53" s="470"/>
      <c r="D53" s="470"/>
      <c r="E53" s="470"/>
    </row>
    <row r="54" spans="3:5" x14ac:dyDescent="0.25">
      <c r="C54" s="470"/>
      <c r="D54" s="470"/>
      <c r="E54" s="470"/>
    </row>
    <row r="55" spans="3:5" x14ac:dyDescent="0.25">
      <c r="C55" s="470"/>
      <c r="D55" s="470"/>
      <c r="E55" s="470"/>
    </row>
    <row r="56" spans="3:5" x14ac:dyDescent="0.25">
      <c r="C56" s="470"/>
      <c r="D56" s="470"/>
      <c r="E56" s="470"/>
    </row>
    <row r="57" spans="3:5" x14ac:dyDescent="0.25">
      <c r="C57" s="470"/>
      <c r="D57" s="470"/>
      <c r="E57" s="470"/>
    </row>
    <row r="58" spans="3:5" x14ac:dyDescent="0.25">
      <c r="C58" s="470"/>
      <c r="D58" s="470"/>
      <c r="E58" s="470"/>
    </row>
    <row r="59" spans="3:5" x14ac:dyDescent="0.25">
      <c r="C59" s="470"/>
      <c r="D59" s="470"/>
      <c r="E59" s="470"/>
    </row>
    <row r="60" spans="3:5" x14ac:dyDescent="0.25">
      <c r="C60" s="470"/>
      <c r="D60" s="470"/>
      <c r="E60" s="470"/>
    </row>
    <row r="61" spans="3:5" x14ac:dyDescent="0.25">
      <c r="C61" s="470"/>
      <c r="D61" s="470"/>
      <c r="E61" s="470"/>
    </row>
    <row r="62" spans="3:5" x14ac:dyDescent="0.25">
      <c r="C62" s="470"/>
      <c r="D62" s="470"/>
      <c r="E62" s="470"/>
    </row>
    <row r="63" spans="3:5" x14ac:dyDescent="0.25">
      <c r="C63" s="470"/>
      <c r="D63" s="470"/>
      <c r="E63" s="470"/>
    </row>
    <row r="64" spans="3:5" x14ac:dyDescent="0.25">
      <c r="C64" s="470"/>
      <c r="D64" s="470"/>
      <c r="E64" s="470"/>
    </row>
    <row r="65" spans="3:5" x14ac:dyDescent="0.25">
      <c r="C65" s="470"/>
      <c r="D65" s="470"/>
      <c r="E65" s="470"/>
    </row>
  </sheetData>
  <sheetProtection algorithmName="SHA-512" hashValue="3Q32kHVV1S9P4qpAveXmzXB7E5/kevc6gQtNqFWP1AzIHgzmdFmBfqnluHt0QBAWOFEf0GgXicKWkxA4OkKVFA==" saltValue="uBzZuusAv9PApcKfbhTJ1A==" spinCount="100000" sheet="1" objects="1" scenarios="1"/>
  <mergeCells count="1">
    <mergeCell ref="A1:E1"/>
  </mergeCells>
  <printOptions horizontalCentered="1" verticalCentered="1"/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rgb="FFC00000"/>
  </sheetPr>
  <dimension ref="A1:V27"/>
  <sheetViews>
    <sheetView topLeftCell="X1" zoomScale="145" zoomScaleNormal="145" workbookViewId="0">
      <selection activeCell="W1" sqref="A1:W1048576"/>
    </sheetView>
  </sheetViews>
  <sheetFormatPr defaultRowHeight="15" x14ac:dyDescent="0.25"/>
  <cols>
    <col min="1" max="1" width="9.28515625" style="321" hidden="1" customWidth="1"/>
    <col min="2" max="2" width="6.28515625" style="321" hidden="1" customWidth="1"/>
    <col min="3" max="3" width="10.7109375" style="321" hidden="1" customWidth="1"/>
    <col min="4" max="4" width="28.5703125" style="321" hidden="1" customWidth="1"/>
    <col min="5" max="5" width="11" style="321" hidden="1" customWidth="1"/>
    <col min="6" max="6" width="9.5703125" hidden="1" customWidth="1"/>
    <col min="7" max="7" width="0" hidden="1" customWidth="1"/>
    <col min="8" max="8" width="9.5703125" hidden="1" customWidth="1"/>
    <col min="9" max="9" width="0" hidden="1" customWidth="1"/>
    <col min="10" max="10" width="9.5703125" hidden="1" customWidth="1"/>
    <col min="11" max="23" width="0" hidden="1" customWidth="1"/>
  </cols>
  <sheetData>
    <row r="1" spans="1:22" x14ac:dyDescent="0.25">
      <c r="A1" s="320" t="s">
        <v>428</v>
      </c>
      <c r="B1" s="320" t="s">
        <v>429</v>
      </c>
      <c r="C1" s="320" t="s">
        <v>430</v>
      </c>
      <c r="D1" s="320" t="s">
        <v>431</v>
      </c>
      <c r="E1" s="320" t="s">
        <v>432</v>
      </c>
      <c r="F1" s="14">
        <v>540</v>
      </c>
      <c r="G1" s="14">
        <v>5400</v>
      </c>
      <c r="H1" s="14"/>
      <c r="S1">
        <v>12</v>
      </c>
      <c r="T1">
        <v>4</v>
      </c>
      <c r="U1">
        <v>22</v>
      </c>
      <c r="V1">
        <f>U1*3</f>
        <v>66</v>
      </c>
    </row>
    <row r="2" spans="1:22" x14ac:dyDescent="0.25">
      <c r="A2" s="320" t="s">
        <v>433</v>
      </c>
      <c r="B2" s="322" t="s">
        <v>434</v>
      </c>
      <c r="C2" s="322" t="s">
        <v>435</v>
      </c>
      <c r="D2" s="322" t="s">
        <v>436</v>
      </c>
      <c r="E2" s="323">
        <v>3775.8</v>
      </c>
      <c r="S2">
        <v>12</v>
      </c>
      <c r="T2">
        <v>4</v>
      </c>
    </row>
    <row r="3" spans="1:22" x14ac:dyDescent="0.25">
      <c r="A3" s="320" t="s">
        <v>437</v>
      </c>
      <c r="B3" s="322" t="s">
        <v>438</v>
      </c>
      <c r="C3" s="322" t="s">
        <v>435</v>
      </c>
      <c r="D3" s="322" t="s">
        <v>436</v>
      </c>
      <c r="E3" s="323">
        <v>3937.93</v>
      </c>
      <c r="F3" s="326">
        <f>SUM(E2:E3)</f>
        <v>7713.73</v>
      </c>
      <c r="S3">
        <v>13</v>
      </c>
      <c r="T3">
        <v>9</v>
      </c>
    </row>
    <row r="4" spans="1:22" x14ac:dyDescent="0.25">
      <c r="A4" s="320" t="s">
        <v>439</v>
      </c>
      <c r="B4" s="322" t="s">
        <v>440</v>
      </c>
      <c r="C4" s="322" t="s">
        <v>441</v>
      </c>
      <c r="D4" s="322" t="s">
        <v>436</v>
      </c>
      <c r="E4" s="323">
        <v>3589.76</v>
      </c>
      <c r="S4">
        <v>13</v>
      </c>
    </row>
    <row r="5" spans="1:22" x14ac:dyDescent="0.25">
      <c r="A5" s="320" t="s">
        <v>442</v>
      </c>
      <c r="B5" s="322" t="s">
        <v>443</v>
      </c>
      <c r="C5" s="322" t="s">
        <v>441</v>
      </c>
      <c r="D5" s="322" t="s">
        <v>436</v>
      </c>
      <c r="E5" s="323">
        <v>5842.84</v>
      </c>
      <c r="F5" s="326">
        <f>SUM(E4:E5)</f>
        <v>9432.6</v>
      </c>
      <c r="S5">
        <v>13</v>
      </c>
    </row>
    <row r="6" spans="1:22" x14ac:dyDescent="0.25">
      <c r="A6" s="320" t="s">
        <v>444</v>
      </c>
      <c r="B6" s="322" t="s">
        <v>445</v>
      </c>
      <c r="C6" s="322" t="s">
        <v>446</v>
      </c>
      <c r="D6" s="322" t="s">
        <v>436</v>
      </c>
      <c r="E6" s="323">
        <v>3998.44</v>
      </c>
      <c r="S6">
        <v>13</v>
      </c>
    </row>
    <row r="7" spans="1:22" x14ac:dyDescent="0.25">
      <c r="A7" s="320" t="s">
        <v>447</v>
      </c>
      <c r="B7" s="322" t="s">
        <v>448</v>
      </c>
      <c r="C7" s="322" t="s">
        <v>446</v>
      </c>
      <c r="D7" s="322" t="s">
        <v>436</v>
      </c>
      <c r="E7" s="323">
        <v>3376.21</v>
      </c>
      <c r="F7" s="326">
        <f>SUM(E6:E7)</f>
        <v>7374.65</v>
      </c>
      <c r="S7">
        <v>0</v>
      </c>
    </row>
    <row r="8" spans="1:22" x14ac:dyDescent="0.25">
      <c r="A8" s="320" t="s">
        <v>449</v>
      </c>
      <c r="B8" s="322" t="s">
        <v>450</v>
      </c>
      <c r="C8" s="322" t="s">
        <v>451</v>
      </c>
      <c r="D8" s="322" t="s">
        <v>436</v>
      </c>
      <c r="E8" s="323">
        <v>3744.27</v>
      </c>
      <c r="F8" s="326"/>
      <c r="S8">
        <v>0</v>
      </c>
    </row>
    <row r="9" spans="1:22" x14ac:dyDescent="0.25">
      <c r="A9" s="320" t="s">
        <v>452</v>
      </c>
      <c r="B9" s="322" t="s">
        <v>453</v>
      </c>
      <c r="C9" s="322" t="s">
        <v>451</v>
      </c>
      <c r="D9" s="322" t="s">
        <v>436</v>
      </c>
      <c r="E9" s="323">
        <v>3352.47</v>
      </c>
      <c r="S9">
        <v>0</v>
      </c>
    </row>
    <row r="10" spans="1:22" x14ac:dyDescent="0.25">
      <c r="A10" s="320" t="s">
        <v>454</v>
      </c>
      <c r="B10" s="322" t="s">
        <v>455</v>
      </c>
      <c r="C10" s="322" t="s">
        <v>451</v>
      </c>
      <c r="D10" s="322" t="s">
        <v>436</v>
      </c>
      <c r="E10" s="323">
        <v>3166.34</v>
      </c>
      <c r="F10" s="326">
        <f>SUM(E8:E10)</f>
        <v>10263.08</v>
      </c>
      <c r="H10" s="326">
        <f>F10</f>
        <v>10263.08</v>
      </c>
      <c r="I10" t="s">
        <v>489</v>
      </c>
      <c r="S10">
        <v>0</v>
      </c>
    </row>
    <row r="11" spans="1:22" x14ac:dyDescent="0.25">
      <c r="A11" s="320" t="s">
        <v>456</v>
      </c>
      <c r="B11" s="322" t="s">
        <v>457</v>
      </c>
      <c r="C11" s="322" t="s">
        <v>458</v>
      </c>
      <c r="D11" s="322" t="s">
        <v>436</v>
      </c>
      <c r="E11" s="323">
        <v>3172.14</v>
      </c>
      <c r="F11" s="326"/>
      <c r="S11">
        <v>0</v>
      </c>
    </row>
    <row r="12" spans="1:22" x14ac:dyDescent="0.25">
      <c r="A12" s="320" t="s">
        <v>459</v>
      </c>
      <c r="B12" s="322" t="s">
        <v>460</v>
      </c>
      <c r="C12" s="322" t="s">
        <v>458</v>
      </c>
      <c r="D12" s="322" t="s">
        <v>436</v>
      </c>
      <c r="E12" s="323">
        <v>3519.19</v>
      </c>
      <c r="F12" s="326">
        <f>SUM(E11:E12)</f>
        <v>6691.33</v>
      </c>
      <c r="H12" s="326">
        <f>F12</f>
        <v>6691.33</v>
      </c>
      <c r="I12" t="s">
        <v>490</v>
      </c>
      <c r="S12">
        <v>0</v>
      </c>
    </row>
    <row r="13" spans="1:22" x14ac:dyDescent="0.25">
      <c r="A13" s="320" t="s">
        <v>461</v>
      </c>
      <c r="B13" s="322" t="s">
        <v>462</v>
      </c>
      <c r="C13" s="322" t="s">
        <v>463</v>
      </c>
      <c r="D13" s="322" t="s">
        <v>464</v>
      </c>
      <c r="E13" s="323">
        <v>-3172.14</v>
      </c>
      <c r="F13" s="326"/>
    </row>
    <row r="14" spans="1:22" x14ac:dyDescent="0.25">
      <c r="A14" s="320" t="s">
        <v>461</v>
      </c>
      <c r="B14" s="322" t="s">
        <v>462</v>
      </c>
      <c r="C14" s="322" t="s">
        <v>463</v>
      </c>
      <c r="D14" s="322" t="s">
        <v>464</v>
      </c>
      <c r="E14" s="323">
        <v>-3519.19</v>
      </c>
      <c r="F14" s="326"/>
      <c r="H14" s="326">
        <f>H12</f>
        <v>6691.33</v>
      </c>
      <c r="I14" t="s">
        <v>491</v>
      </c>
    </row>
    <row r="15" spans="1:22" x14ac:dyDescent="0.25">
      <c r="A15" s="320" t="s">
        <v>461</v>
      </c>
      <c r="B15" s="322" t="s">
        <v>465</v>
      </c>
      <c r="C15" s="322" t="s">
        <v>466</v>
      </c>
      <c r="D15" s="322" t="s">
        <v>488</v>
      </c>
      <c r="E15" s="323">
        <v>2540.1799999999998</v>
      </c>
      <c r="F15" s="326"/>
      <c r="S15">
        <f>SUM(S1:S14)</f>
        <v>76</v>
      </c>
      <c r="T15" s="61">
        <f>SUM(T1:T14)</f>
        <v>17</v>
      </c>
      <c r="U15">
        <v>9</v>
      </c>
    </row>
    <row r="16" spans="1:22" x14ac:dyDescent="0.25">
      <c r="A16" s="320" t="s">
        <v>461</v>
      </c>
      <c r="B16" s="322" t="s">
        <v>465</v>
      </c>
      <c r="C16" s="322" t="s">
        <v>466</v>
      </c>
      <c r="D16" s="322" t="s">
        <v>488</v>
      </c>
      <c r="E16" s="324">
        <v>525.17999999999995</v>
      </c>
      <c r="F16" s="326"/>
      <c r="S16">
        <f>S15-80</f>
        <v>-4</v>
      </c>
    </row>
    <row r="17" spans="1:10" x14ac:dyDescent="0.25">
      <c r="A17" s="320" t="s">
        <v>461</v>
      </c>
      <c r="B17" s="322" t="s">
        <v>465</v>
      </c>
      <c r="C17" s="322" t="s">
        <v>466</v>
      </c>
      <c r="D17" s="322" t="s">
        <v>488</v>
      </c>
      <c r="E17" s="323">
        <v>3519.19</v>
      </c>
      <c r="F17" s="326"/>
    </row>
    <row r="18" spans="1:10" x14ac:dyDescent="0.25">
      <c r="A18" s="320" t="s">
        <v>467</v>
      </c>
      <c r="B18" s="322" t="s">
        <v>468</v>
      </c>
      <c r="C18" s="322" t="s">
        <v>469</v>
      </c>
      <c r="D18" s="322" t="s">
        <v>436</v>
      </c>
      <c r="E18" s="323">
        <v>3107.79</v>
      </c>
      <c r="F18" s="326"/>
    </row>
    <row r="19" spans="1:10" x14ac:dyDescent="0.25">
      <c r="A19" s="320" t="s">
        <v>467</v>
      </c>
      <c r="B19" s="322" t="s">
        <v>470</v>
      </c>
      <c r="C19" s="322" t="s">
        <v>469</v>
      </c>
      <c r="D19" s="322" t="s">
        <v>436</v>
      </c>
      <c r="E19" s="324">
        <v>114.78</v>
      </c>
      <c r="F19" s="326"/>
    </row>
    <row r="20" spans="1:10" x14ac:dyDescent="0.25">
      <c r="A20" s="320" t="s">
        <v>471</v>
      </c>
      <c r="B20" s="322" t="s">
        <v>472</v>
      </c>
      <c r="C20" s="322" t="s">
        <v>469</v>
      </c>
      <c r="D20" s="322" t="s">
        <v>436</v>
      </c>
      <c r="E20" s="323">
        <v>3236.59</v>
      </c>
      <c r="F20" s="326">
        <f>SUM(E13:E20)</f>
        <v>6352.380000000001</v>
      </c>
    </row>
    <row r="21" spans="1:10" x14ac:dyDescent="0.25">
      <c r="A21" s="320" t="s">
        <v>473</v>
      </c>
      <c r="B21" s="322" t="s">
        <v>474</v>
      </c>
      <c r="C21" s="322" t="s">
        <v>475</v>
      </c>
      <c r="D21" s="322" t="s">
        <v>436</v>
      </c>
      <c r="E21" s="323">
        <v>3422.78</v>
      </c>
      <c r="F21" s="326"/>
    </row>
    <row r="22" spans="1:10" x14ac:dyDescent="0.25">
      <c r="A22" s="320" t="s">
        <v>476</v>
      </c>
      <c r="B22" s="322" t="s">
        <v>477</v>
      </c>
      <c r="C22" s="322" t="s">
        <v>475</v>
      </c>
      <c r="D22" s="322" t="s">
        <v>436</v>
      </c>
      <c r="E22" s="323">
        <v>3518.87</v>
      </c>
      <c r="F22" s="326">
        <f>SUM(E21:E22)</f>
        <v>6941.65</v>
      </c>
    </row>
    <row r="23" spans="1:10" x14ac:dyDescent="0.25">
      <c r="A23" s="320" t="s">
        <v>478</v>
      </c>
      <c r="B23" s="322" t="s">
        <v>479</v>
      </c>
      <c r="C23" s="322" t="s">
        <v>480</v>
      </c>
      <c r="D23" s="322" t="s">
        <v>436</v>
      </c>
      <c r="E23" s="323">
        <v>3319.93</v>
      </c>
      <c r="F23" s="326"/>
    </row>
    <row r="24" spans="1:10" x14ac:dyDescent="0.25">
      <c r="A24" s="320" t="s">
        <v>481</v>
      </c>
      <c r="B24" s="322" t="s">
        <v>482</v>
      </c>
      <c r="C24" s="322" t="s">
        <v>480</v>
      </c>
      <c r="D24" s="322" t="s">
        <v>436</v>
      </c>
      <c r="E24" s="323">
        <v>3043.92</v>
      </c>
      <c r="F24" s="326">
        <f>SUM(E23:E24)</f>
        <v>6363.85</v>
      </c>
    </row>
    <row r="25" spans="1:10" x14ac:dyDescent="0.25">
      <c r="A25" s="320" t="s">
        <v>483</v>
      </c>
      <c r="B25" s="322" t="s">
        <v>484</v>
      </c>
      <c r="C25" s="322" t="s">
        <v>427</v>
      </c>
      <c r="D25" s="322" t="s">
        <v>436</v>
      </c>
      <c r="E25" s="323">
        <v>2881.72</v>
      </c>
      <c r="F25" s="326"/>
    </row>
    <row r="26" spans="1:10" x14ac:dyDescent="0.25">
      <c r="A26" s="320" t="s">
        <v>485</v>
      </c>
      <c r="B26" s="322" t="s">
        <v>486</v>
      </c>
      <c r="C26" s="322" t="s">
        <v>427</v>
      </c>
      <c r="D26" s="322" t="s">
        <v>436</v>
      </c>
      <c r="E26" s="323">
        <v>3226.44</v>
      </c>
      <c r="F26" s="326">
        <f>SUM(E25:E26)</f>
        <v>6108.16</v>
      </c>
    </row>
    <row r="27" spans="1:10" x14ac:dyDescent="0.25">
      <c r="A27" s="320"/>
      <c r="B27" s="320"/>
      <c r="C27" s="320"/>
      <c r="D27" s="322" t="s">
        <v>487</v>
      </c>
      <c r="E27" s="325">
        <f>SUM(E2:E26)</f>
        <v>67241.430000000008</v>
      </c>
      <c r="F27" s="326">
        <f>SUM(F26,F24,F22,F20,F12,F10,F7,F5,F3)</f>
        <v>67241.430000000008</v>
      </c>
      <c r="H27" s="326">
        <f>SUM(H10:H14)</f>
        <v>23645.739999999998</v>
      </c>
      <c r="J27" s="326">
        <f>SUM(F27+H27)</f>
        <v>90887.170000000013</v>
      </c>
    </row>
  </sheetData>
  <sheetProtection algorithmName="SHA-512" hashValue="DUBXdTRDmY+/FEeVrJ/5OfXbEt6eZ2+D1SzESbgdXPpZEywFRPKRwh6PiXLbW0FFDFv59m0wmKf5V9xOtlHCXQ==" saltValue="eG53nZ5zhIBx4Jibo35T1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59999389629810485"/>
    <pageSetUpPr fitToPage="1"/>
  </sheetPr>
  <dimension ref="A1:R96"/>
  <sheetViews>
    <sheetView zoomScale="115" zoomScaleNormal="115" workbookViewId="0">
      <pane ySplit="2" topLeftCell="A72" activePane="bottomLeft" state="frozen"/>
      <selection activeCell="S41" sqref="S41"/>
      <selection pane="bottomLeft" activeCell="Q68" sqref="Q68"/>
    </sheetView>
  </sheetViews>
  <sheetFormatPr defaultColWidth="16" defaultRowHeight="15" x14ac:dyDescent="0.25"/>
  <cols>
    <col min="1" max="1" width="15.85546875" customWidth="1"/>
    <col min="2" max="2" width="54.140625" customWidth="1"/>
    <col min="3" max="5" width="14.5703125" hidden="1" customWidth="1"/>
    <col min="6" max="6" width="18.7109375" hidden="1" customWidth="1"/>
    <col min="7" max="7" width="15.5703125" hidden="1" customWidth="1"/>
    <col min="8" max="8" width="14.5703125" hidden="1" customWidth="1"/>
    <col min="9" max="10" width="12.7109375" hidden="1" customWidth="1"/>
    <col min="11" max="11" width="13" hidden="1" customWidth="1"/>
    <col min="12" max="12" width="13" customWidth="1"/>
    <col min="13" max="13" width="13" bestFit="1" customWidth="1"/>
    <col min="14" max="14" width="12.28515625" customWidth="1"/>
    <col min="15" max="15" width="18.7109375" bestFit="1" customWidth="1"/>
    <col min="16" max="16" width="16.42578125" customWidth="1"/>
    <col min="17" max="17" width="16" style="191"/>
    <col min="18" max="18" width="16" style="336"/>
    <col min="19" max="19" width="17.7109375" bestFit="1" customWidth="1"/>
  </cols>
  <sheetData>
    <row r="1" spans="1:18" ht="30" thickTop="1" thickBot="1" x14ac:dyDescent="0.3">
      <c r="A1" s="555" t="s">
        <v>15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7"/>
    </row>
    <row r="2" spans="1:18" ht="31.5" thickTop="1" thickBot="1" x14ac:dyDescent="0.3">
      <c r="A2" s="558" t="s">
        <v>502</v>
      </c>
      <c r="B2" s="559"/>
      <c r="C2" s="12" t="s">
        <v>17</v>
      </c>
      <c r="D2" s="8" t="s">
        <v>16</v>
      </c>
      <c r="E2" s="8" t="s">
        <v>18</v>
      </c>
      <c r="F2" s="13" t="s">
        <v>19</v>
      </c>
      <c r="G2" s="10" t="s">
        <v>27</v>
      </c>
      <c r="H2" s="7" t="s">
        <v>20</v>
      </c>
      <c r="I2" s="7" t="s">
        <v>72</v>
      </c>
      <c r="J2" s="7" t="s">
        <v>71</v>
      </c>
      <c r="K2" s="7" t="s">
        <v>73</v>
      </c>
      <c r="L2" s="7" t="s">
        <v>74</v>
      </c>
      <c r="M2" s="7" t="s">
        <v>76</v>
      </c>
      <c r="N2" s="7" t="s">
        <v>75</v>
      </c>
      <c r="O2" s="11" t="s">
        <v>546</v>
      </c>
      <c r="P2" s="373" t="s">
        <v>537</v>
      </c>
    </row>
    <row r="3" spans="1:18" ht="15.75" thickTop="1" x14ac:dyDescent="0.25">
      <c r="A3" s="560" t="s">
        <v>1</v>
      </c>
      <c r="B3" s="561"/>
      <c r="C3" s="39"/>
      <c r="D3" s="40"/>
      <c r="E3" s="40"/>
      <c r="F3" s="41"/>
      <c r="G3" s="39"/>
      <c r="H3" s="40"/>
      <c r="I3" s="40"/>
      <c r="J3" s="40"/>
      <c r="K3" s="40"/>
      <c r="L3" s="40"/>
      <c r="M3" s="40"/>
      <c r="N3" s="40"/>
      <c r="O3" s="41"/>
      <c r="P3" s="268"/>
      <c r="R3" s="191"/>
    </row>
    <row r="4" spans="1:18" x14ac:dyDescent="0.25">
      <c r="A4" s="533">
        <v>4011</v>
      </c>
      <c r="B4" s="287" t="s">
        <v>39</v>
      </c>
      <c r="C4" s="23">
        <v>594206.05000000005</v>
      </c>
      <c r="D4" s="24">
        <v>579642.06000000006</v>
      </c>
      <c r="E4" s="24">
        <v>646858.25</v>
      </c>
      <c r="F4" s="31">
        <v>685909.8</v>
      </c>
      <c r="G4" s="24">
        <v>684757</v>
      </c>
      <c r="H4" s="24">
        <v>646172.01</v>
      </c>
      <c r="I4" s="24">
        <v>6475.49</v>
      </c>
      <c r="J4" s="24">
        <v>3244.53</v>
      </c>
      <c r="K4" s="24">
        <v>7474.81</v>
      </c>
      <c r="L4" s="24">
        <v>37120.629999999997</v>
      </c>
      <c r="M4" s="24">
        <v>18168.32</v>
      </c>
      <c r="N4" s="24"/>
      <c r="O4" s="31">
        <f>SUM(H4:N4)</f>
        <v>718655.79</v>
      </c>
      <c r="P4" s="537">
        <v>805000</v>
      </c>
      <c r="Q4" s="336"/>
    </row>
    <row r="5" spans="1:18" ht="17.25" x14ac:dyDescent="0.4">
      <c r="A5" s="533">
        <v>4015</v>
      </c>
      <c r="B5" s="287" t="s">
        <v>50</v>
      </c>
      <c r="C5" s="23">
        <v>4102.47</v>
      </c>
      <c r="D5" s="24">
        <v>6183.4</v>
      </c>
      <c r="E5" s="24">
        <v>-1169.93</v>
      </c>
      <c r="F5" s="31">
        <v>0</v>
      </c>
      <c r="G5" s="23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/>
      <c r="N5" s="24"/>
      <c r="O5" s="31">
        <f t="shared" ref="O5:O17" si="0">SUM(H5:N5)</f>
        <v>0</v>
      </c>
      <c r="P5" s="269">
        <v>0</v>
      </c>
      <c r="R5" s="337"/>
    </row>
    <row r="6" spans="1:18" x14ac:dyDescent="0.25">
      <c r="A6" s="533">
        <v>4016</v>
      </c>
      <c r="B6" s="287" t="s">
        <v>40</v>
      </c>
      <c r="C6" s="23">
        <v>0</v>
      </c>
      <c r="D6" s="24">
        <v>7443.6</v>
      </c>
      <c r="E6" s="24">
        <v>5872.43</v>
      </c>
      <c r="F6" s="31">
        <v>0</v>
      </c>
      <c r="G6" s="23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/>
      <c r="N6" s="24"/>
      <c r="O6" s="31">
        <f t="shared" si="0"/>
        <v>0</v>
      </c>
      <c r="P6" s="269">
        <f>'Budget Working Paper'!I7</f>
        <v>0</v>
      </c>
    </row>
    <row r="7" spans="1:18" x14ac:dyDescent="0.25">
      <c r="A7" s="533">
        <v>4020</v>
      </c>
      <c r="B7" s="287" t="s">
        <v>41</v>
      </c>
      <c r="C7" s="23">
        <v>152706.82</v>
      </c>
      <c r="D7" s="24">
        <v>145405.51999999999</v>
      </c>
      <c r="E7" s="24">
        <v>152934.62</v>
      </c>
      <c r="F7" s="31">
        <v>157048.92000000001</v>
      </c>
      <c r="G7" s="23">
        <v>155000</v>
      </c>
      <c r="H7" s="24">
        <v>77079.740000000005</v>
      </c>
      <c r="I7" s="24">
        <v>24206.26</v>
      </c>
      <c r="J7" s="24">
        <v>5624.97</v>
      </c>
      <c r="K7" s="24">
        <v>12103.13</v>
      </c>
      <c r="L7" s="24">
        <v>11845.46</v>
      </c>
      <c r="M7" s="24">
        <v>0</v>
      </c>
      <c r="N7" s="24"/>
      <c r="O7" s="31">
        <f t="shared" si="0"/>
        <v>130859.56</v>
      </c>
      <c r="P7" s="269">
        <f>'Budget Working Paper'!I8</f>
        <v>150000</v>
      </c>
    </row>
    <row r="8" spans="1:18" x14ac:dyDescent="0.25">
      <c r="A8" s="533">
        <v>4021</v>
      </c>
      <c r="B8" s="287" t="s">
        <v>42</v>
      </c>
      <c r="C8" s="23">
        <v>3839</v>
      </c>
      <c r="D8" s="24">
        <v>9311.0400000000009</v>
      </c>
      <c r="E8" s="24">
        <v>2188.7600000000002</v>
      </c>
      <c r="F8" s="31">
        <v>1740.1</v>
      </c>
      <c r="G8" s="23">
        <v>0</v>
      </c>
      <c r="H8" s="24">
        <v>365.99</v>
      </c>
      <c r="I8" s="24">
        <v>0</v>
      </c>
      <c r="J8" s="24">
        <v>0</v>
      </c>
      <c r="K8" s="24">
        <v>0</v>
      </c>
      <c r="L8" s="24">
        <v>0</v>
      </c>
      <c r="M8" s="24"/>
      <c r="N8" s="24"/>
      <c r="O8" s="31">
        <f t="shared" si="0"/>
        <v>365.99</v>
      </c>
      <c r="P8" s="269">
        <f>'Budget Working Paper'!I9</f>
        <v>1000</v>
      </c>
      <c r="Q8" s="336"/>
    </row>
    <row r="9" spans="1:18" x14ac:dyDescent="0.25">
      <c r="A9" s="533">
        <v>4022</v>
      </c>
      <c r="B9" s="287" t="s">
        <v>43</v>
      </c>
      <c r="C9" s="23">
        <v>34252.32</v>
      </c>
      <c r="D9" s="24">
        <v>42049.760000000002</v>
      </c>
      <c r="E9" s="24">
        <v>30756.63</v>
      </c>
      <c r="F9" s="31">
        <v>37652.300000000003</v>
      </c>
      <c r="G9" s="23">
        <v>44186</v>
      </c>
      <c r="H9" s="24">
        <v>12386.92</v>
      </c>
      <c r="I9" s="24">
        <v>0</v>
      </c>
      <c r="J9" s="24">
        <f>8207.14</f>
        <v>8207.14</v>
      </c>
      <c r="K9" s="24">
        <v>0</v>
      </c>
      <c r="L9" s="24">
        <v>0</v>
      </c>
      <c r="M9" s="24">
        <v>10198.17</v>
      </c>
      <c r="N9" s="24"/>
      <c r="O9" s="31">
        <f t="shared" si="0"/>
        <v>30792.229999999996</v>
      </c>
      <c r="P9" s="269">
        <f>'Budget Working Paper'!I10</f>
        <v>40000</v>
      </c>
    </row>
    <row r="10" spans="1:18" x14ac:dyDescent="0.25">
      <c r="A10" s="533">
        <v>4023</v>
      </c>
      <c r="B10" s="287" t="s">
        <v>44</v>
      </c>
      <c r="C10" s="23">
        <v>51971.68</v>
      </c>
      <c r="D10" s="24">
        <v>52354.64</v>
      </c>
      <c r="E10" s="24">
        <v>57476.39</v>
      </c>
      <c r="F10" s="31">
        <v>52166.720000000001</v>
      </c>
      <c r="G10" s="23">
        <v>55000</v>
      </c>
      <c r="H10" s="24">
        <v>24398.35</v>
      </c>
      <c r="I10" s="24">
        <v>0</v>
      </c>
      <c r="J10" s="24">
        <v>11605.19</v>
      </c>
      <c r="K10" s="24">
        <v>0</v>
      </c>
      <c r="L10" s="24">
        <v>0</v>
      </c>
      <c r="M10" s="24">
        <v>12580.85</v>
      </c>
      <c r="N10" s="24"/>
      <c r="O10" s="31">
        <f t="shared" si="0"/>
        <v>48584.39</v>
      </c>
      <c r="P10" s="269">
        <f>'Budget Working Paper'!I11</f>
        <v>55000</v>
      </c>
    </row>
    <row r="11" spans="1:18" x14ac:dyDescent="0.25">
      <c r="A11" s="533">
        <v>4024</v>
      </c>
      <c r="B11" s="287" t="s">
        <v>45</v>
      </c>
      <c r="C11" s="23">
        <v>2711.64</v>
      </c>
      <c r="D11" s="24">
        <v>4500.6499999999996</v>
      </c>
      <c r="E11" s="24">
        <v>3701.4</v>
      </c>
      <c r="F11" s="31">
        <v>3624.34</v>
      </c>
      <c r="G11" s="23">
        <v>4000</v>
      </c>
      <c r="H11" s="24">
        <v>1994.49</v>
      </c>
      <c r="I11" s="24">
        <v>21.81</v>
      </c>
      <c r="J11" s="24">
        <v>1073.8900000000001</v>
      </c>
      <c r="K11" s="24">
        <v>0</v>
      </c>
      <c r="L11" s="24">
        <v>3.36</v>
      </c>
      <c r="M11" s="24">
        <v>1000.32</v>
      </c>
      <c r="N11" s="24"/>
      <c r="O11" s="31">
        <f t="shared" si="0"/>
        <v>4093.8700000000003</v>
      </c>
      <c r="P11" s="269">
        <f>'Budget Working Paper'!I12</f>
        <v>4000</v>
      </c>
    </row>
    <row r="12" spans="1:18" x14ac:dyDescent="0.25">
      <c r="A12" s="533">
        <v>4025</v>
      </c>
      <c r="B12" s="287" t="s">
        <v>46</v>
      </c>
      <c r="C12" s="23">
        <v>190711.49</v>
      </c>
      <c r="D12" s="24">
        <v>228289.88</v>
      </c>
      <c r="E12" s="24">
        <v>243483.01</v>
      </c>
      <c r="F12" s="31">
        <v>218633.74</v>
      </c>
      <c r="G12" s="23">
        <v>182612</v>
      </c>
      <c r="H12" s="24">
        <v>127095.97</v>
      </c>
      <c r="I12" s="24">
        <v>13710.39</v>
      </c>
      <c r="J12" s="24">
        <v>28110.83</v>
      </c>
      <c r="K12" s="24">
        <v>23409.200000000001</v>
      </c>
      <c r="L12" s="24">
        <v>23150.71</v>
      </c>
      <c r="M12" s="24">
        <v>24982.46</v>
      </c>
      <c r="N12" s="24"/>
      <c r="O12" s="31">
        <f t="shared" si="0"/>
        <v>240459.56</v>
      </c>
      <c r="P12" s="269">
        <f>'Budget Working Paper'!I13</f>
        <v>230000</v>
      </c>
    </row>
    <row r="13" spans="1:18" x14ac:dyDescent="0.25">
      <c r="A13" s="533">
        <v>4035</v>
      </c>
      <c r="B13" s="287" t="s">
        <v>47</v>
      </c>
      <c r="C13" s="23">
        <v>2784686.9</v>
      </c>
      <c r="D13" s="24">
        <v>3975469.54</v>
      </c>
      <c r="E13" s="24">
        <v>3726875.88</v>
      </c>
      <c r="F13" s="31">
        <v>3648247.01</v>
      </c>
      <c r="G13" s="23">
        <v>3475218</v>
      </c>
      <c r="H13" s="24">
        <v>1868839.79</v>
      </c>
      <c r="I13" s="24">
        <v>285410.82</v>
      </c>
      <c r="J13" s="24">
        <v>476068.17</v>
      </c>
      <c r="K13" s="24">
        <v>642513</v>
      </c>
      <c r="L13" s="24">
        <v>263041.68</v>
      </c>
      <c r="M13" s="24">
        <v>334152.37</v>
      </c>
      <c r="N13" s="24"/>
      <c r="O13" s="31">
        <f t="shared" si="0"/>
        <v>3870025.83</v>
      </c>
      <c r="P13" s="269">
        <f>('Budget Working Paper'!I14*0.75)-25000-370000</f>
        <v>2905000</v>
      </c>
    </row>
    <row r="14" spans="1:18" s="191" customFormat="1" x14ac:dyDescent="0.25">
      <c r="A14" s="533">
        <v>4036</v>
      </c>
      <c r="B14" s="340" t="s">
        <v>48</v>
      </c>
      <c r="C14" s="23">
        <v>0</v>
      </c>
      <c r="D14" s="24">
        <v>-993867.11</v>
      </c>
      <c r="E14" s="24">
        <v>0</v>
      </c>
      <c r="F14" s="31">
        <v>-950238.9</v>
      </c>
      <c r="G14" s="23">
        <v>-868880</v>
      </c>
      <c r="H14" s="24">
        <v>-462030.96</v>
      </c>
      <c r="I14" s="24">
        <v>-71352.710000000006</v>
      </c>
      <c r="J14" s="24">
        <v>-119017.04</v>
      </c>
      <c r="K14" s="24">
        <v>-114043.3</v>
      </c>
      <c r="L14" s="24">
        <v>0</v>
      </c>
      <c r="M14" s="24"/>
      <c r="N14" s="24"/>
      <c r="O14" s="31">
        <f t="shared" si="0"/>
        <v>-766444.01000000013</v>
      </c>
      <c r="P14" s="269">
        <f>'Budget Working Paper'!I15</f>
        <v>0</v>
      </c>
      <c r="R14" s="336"/>
    </row>
    <row r="15" spans="1:18" s="191" customFormat="1" x14ac:dyDescent="0.25">
      <c r="A15" s="533">
        <v>4037</v>
      </c>
      <c r="B15" s="340" t="s">
        <v>424</v>
      </c>
      <c r="C15" s="23">
        <v>0</v>
      </c>
      <c r="D15" s="24">
        <v>-18942.400000000001</v>
      </c>
      <c r="E15" s="24">
        <v>-970280.92</v>
      </c>
      <c r="F15" s="31">
        <v>-161825.9</v>
      </c>
      <c r="G15" s="23">
        <v>-24000</v>
      </c>
      <c r="H15" s="24">
        <v>-19757.66</v>
      </c>
      <c r="I15" s="24">
        <v>0</v>
      </c>
      <c r="J15" s="24">
        <v>0</v>
      </c>
      <c r="K15" s="24">
        <v>0</v>
      </c>
      <c r="L15" s="24">
        <v>0</v>
      </c>
      <c r="M15" s="24"/>
      <c r="N15" s="24"/>
      <c r="O15" s="31">
        <f t="shared" si="0"/>
        <v>-19757.66</v>
      </c>
      <c r="P15" s="269">
        <f>'Budget Working Paper'!I16</f>
        <v>0</v>
      </c>
      <c r="R15" s="336"/>
    </row>
    <row r="16" spans="1:18" s="191" customFormat="1" x14ac:dyDescent="0.25">
      <c r="A16" s="533">
        <v>4038</v>
      </c>
      <c r="B16" s="340" t="s">
        <v>49</v>
      </c>
      <c r="C16" s="23">
        <v>0</v>
      </c>
      <c r="D16" s="24">
        <v>0</v>
      </c>
      <c r="E16" s="24">
        <v>0</v>
      </c>
      <c r="F16" s="31">
        <v>74959.710000000006</v>
      </c>
      <c r="G16" s="23">
        <v>-370000</v>
      </c>
      <c r="H16" s="24">
        <v>0</v>
      </c>
      <c r="I16" s="24">
        <v>0</v>
      </c>
      <c r="J16" s="24">
        <v>0</v>
      </c>
      <c r="K16" s="24">
        <v>-155279.35</v>
      </c>
      <c r="L16" s="24">
        <v>0</v>
      </c>
      <c r="M16" s="24">
        <v>-156204.64000000001</v>
      </c>
      <c r="N16" s="24"/>
      <c r="O16" s="31">
        <f t="shared" si="0"/>
        <v>-311483.99</v>
      </c>
      <c r="P16" s="269">
        <f>'Budget Working Paper'!I17</f>
        <v>0</v>
      </c>
      <c r="R16" s="336"/>
    </row>
    <row r="17" spans="1:18" s="191" customFormat="1" ht="15.75" thickBot="1" x14ac:dyDescent="0.3">
      <c r="A17" s="534">
        <v>4039</v>
      </c>
      <c r="B17" s="340" t="s">
        <v>423</v>
      </c>
      <c r="C17" s="341">
        <v>0</v>
      </c>
      <c r="D17" s="316">
        <v>0</v>
      </c>
      <c r="E17" s="316">
        <v>0</v>
      </c>
      <c r="F17" s="342">
        <v>-1268.52</v>
      </c>
      <c r="G17" s="341">
        <v>0</v>
      </c>
      <c r="H17" s="316">
        <v>-41426.86</v>
      </c>
      <c r="I17" s="316">
        <v>0</v>
      </c>
      <c r="J17" s="316">
        <v>0</v>
      </c>
      <c r="K17" s="316">
        <v>-10332.200000000001</v>
      </c>
      <c r="L17" s="316">
        <v>0</v>
      </c>
      <c r="M17" s="316"/>
      <c r="N17" s="24"/>
      <c r="O17" s="31">
        <f t="shared" si="0"/>
        <v>-51759.06</v>
      </c>
      <c r="P17" s="269">
        <f>'Budget Working Paper'!I18</f>
        <v>0</v>
      </c>
      <c r="R17" s="336"/>
    </row>
    <row r="18" spans="1:18" s="14" customFormat="1" ht="16.5" thickTop="1" thickBot="1" x14ac:dyDescent="0.3">
      <c r="A18" s="19"/>
      <c r="B18" s="20" t="s">
        <v>28</v>
      </c>
      <c r="C18" s="32">
        <f t="shared" ref="C18:P18" si="1">SUM(C4:C17)</f>
        <v>3819188.37</v>
      </c>
      <c r="D18" s="33">
        <f t="shared" si="1"/>
        <v>4037840.58</v>
      </c>
      <c r="E18" s="33">
        <f t="shared" si="1"/>
        <v>3898696.5199999996</v>
      </c>
      <c r="F18" s="34">
        <f t="shared" si="1"/>
        <v>3766649.32</v>
      </c>
      <c r="G18" s="32">
        <f t="shared" si="1"/>
        <v>3337893</v>
      </c>
      <c r="H18" s="33">
        <f t="shared" si="1"/>
        <v>2235117.7799999998</v>
      </c>
      <c r="I18" s="33">
        <f t="shared" si="1"/>
        <v>258472.06</v>
      </c>
      <c r="J18" s="33">
        <f t="shared" si="1"/>
        <v>414917.68</v>
      </c>
      <c r="K18" s="33">
        <f t="shared" si="1"/>
        <v>405845.29</v>
      </c>
      <c r="L18" s="33">
        <f t="shared" si="1"/>
        <v>335161.83999999997</v>
      </c>
      <c r="M18" s="33">
        <f t="shared" si="1"/>
        <v>244877.84999999998</v>
      </c>
      <c r="N18" s="33">
        <f t="shared" si="1"/>
        <v>0</v>
      </c>
      <c r="O18" s="34">
        <f>SUM(O4:O17)</f>
        <v>3894392.5000000005</v>
      </c>
      <c r="P18" s="270">
        <f t="shared" si="1"/>
        <v>4190000</v>
      </c>
      <c r="Q18" s="38"/>
      <c r="R18" s="83"/>
    </row>
    <row r="19" spans="1:18" s="38" customFormat="1" ht="15.75" thickTop="1" x14ac:dyDescent="0.25">
      <c r="A19" s="565" t="s">
        <v>2</v>
      </c>
      <c r="B19" s="566"/>
      <c r="C19" s="35"/>
      <c r="D19" s="36"/>
      <c r="E19" s="36"/>
      <c r="F19" s="37"/>
      <c r="G19" s="35"/>
      <c r="H19" s="36"/>
      <c r="I19" s="36"/>
      <c r="J19" s="36"/>
      <c r="K19" s="554"/>
      <c r="L19" s="554"/>
      <c r="M19" s="554"/>
      <c r="N19" s="554"/>
      <c r="O19" s="37"/>
      <c r="P19" s="271"/>
      <c r="R19" s="83"/>
    </row>
    <row r="20" spans="1:18" x14ac:dyDescent="0.25">
      <c r="A20" s="218">
        <v>4101</v>
      </c>
      <c r="B20" s="287" t="s">
        <v>51</v>
      </c>
      <c r="C20" s="23">
        <v>8740.68</v>
      </c>
      <c r="D20" s="24">
        <v>6625.64</v>
      </c>
      <c r="E20" s="24">
        <v>5388.71</v>
      </c>
      <c r="F20" s="25">
        <v>3780.39</v>
      </c>
      <c r="G20" s="49">
        <v>5000</v>
      </c>
      <c r="H20" s="250">
        <v>1128.8</v>
      </c>
      <c r="I20" s="250">
        <v>198.01</v>
      </c>
      <c r="J20" s="250">
        <v>222.07</v>
      </c>
      <c r="K20" s="251">
        <v>173.05</v>
      </c>
      <c r="L20" s="251">
        <v>112.54</v>
      </c>
      <c r="M20" s="251">
        <v>111.68</v>
      </c>
      <c r="N20" s="251"/>
      <c r="O20" s="25">
        <f t="shared" ref="O20:O38" si="2">SUM(H20:N20)</f>
        <v>1946.1499999999999</v>
      </c>
      <c r="P20" s="272">
        <f>'Budget Working Paper'!I21</f>
        <v>5000</v>
      </c>
    </row>
    <row r="21" spans="1:18" x14ac:dyDescent="0.25">
      <c r="A21" s="218">
        <v>4102</v>
      </c>
      <c r="B21" s="287" t="s">
        <v>52</v>
      </c>
      <c r="C21" s="23">
        <v>312</v>
      </c>
      <c r="D21" s="24">
        <v>-16.32</v>
      </c>
      <c r="E21" s="24">
        <v>-174.88</v>
      </c>
      <c r="F21" s="26">
        <v>0</v>
      </c>
      <c r="G21" s="23">
        <v>0</v>
      </c>
      <c r="H21" s="24">
        <v>-20</v>
      </c>
      <c r="I21" s="24">
        <v>0</v>
      </c>
      <c r="J21" s="24">
        <v>0</v>
      </c>
      <c r="K21" s="24"/>
      <c r="L21" s="24">
        <v>0</v>
      </c>
      <c r="M21" s="24"/>
      <c r="N21" s="24"/>
      <c r="O21" s="51">
        <f t="shared" si="2"/>
        <v>-20</v>
      </c>
      <c r="P21" s="269">
        <f>'Budget Working Paper'!I22</f>
        <v>0</v>
      </c>
    </row>
    <row r="22" spans="1:18" x14ac:dyDescent="0.25">
      <c r="A22" s="218">
        <v>4104</v>
      </c>
      <c r="B22" s="287" t="s">
        <v>53</v>
      </c>
      <c r="C22" s="23">
        <v>0</v>
      </c>
      <c r="D22" s="24">
        <v>33995.74</v>
      </c>
      <c r="E22" s="24">
        <v>33668.26</v>
      </c>
      <c r="F22" s="26">
        <v>30246.7</v>
      </c>
      <c r="G22" s="23">
        <v>33000</v>
      </c>
      <c r="H22" s="24">
        <v>15911.99</v>
      </c>
      <c r="I22" s="24">
        <v>2519.11</v>
      </c>
      <c r="J22" s="24">
        <v>3778.86</v>
      </c>
      <c r="K22" s="24">
        <v>2735.54</v>
      </c>
      <c r="L22" s="24">
        <v>1375.07</v>
      </c>
      <c r="M22" s="24">
        <v>1716.84</v>
      </c>
      <c r="N22" s="24"/>
      <c r="O22" s="51">
        <f t="shared" si="2"/>
        <v>28037.41</v>
      </c>
      <c r="P22" s="269">
        <v>35000</v>
      </c>
    </row>
    <row r="23" spans="1:18" x14ac:dyDescent="0.25">
      <c r="A23" s="218">
        <v>4105</v>
      </c>
      <c r="B23" s="287" t="s">
        <v>54</v>
      </c>
      <c r="C23" s="23">
        <v>252011.47</v>
      </c>
      <c r="D23" s="24">
        <v>227729.41</v>
      </c>
      <c r="E23" s="24">
        <v>364607.45</v>
      </c>
      <c r="F23" s="26">
        <v>223459.66</v>
      </c>
      <c r="G23" s="23">
        <v>220000</v>
      </c>
      <c r="H23" s="24">
        <v>79121.48</v>
      </c>
      <c r="I23" s="24">
        <v>20086.990000000002</v>
      </c>
      <c r="J23" s="24">
        <v>23871.73</v>
      </c>
      <c r="K23" s="24">
        <v>12939.52</v>
      </c>
      <c r="L23" s="24">
        <v>16344.65</v>
      </c>
      <c r="M23" s="24">
        <v>15555.4</v>
      </c>
      <c r="N23" s="24"/>
      <c r="O23" s="51">
        <v>155000</v>
      </c>
      <c r="P23" s="335">
        <v>250000</v>
      </c>
    </row>
    <row r="24" spans="1:18" x14ac:dyDescent="0.25">
      <c r="A24" s="218">
        <v>4106</v>
      </c>
      <c r="B24" s="287" t="s">
        <v>55</v>
      </c>
      <c r="C24" s="23">
        <v>1921.56</v>
      </c>
      <c r="D24" s="24">
        <v>1392.03</v>
      </c>
      <c r="E24" s="24">
        <v>1798.06</v>
      </c>
      <c r="F24" s="26">
        <v>1523.05</v>
      </c>
      <c r="G24" s="23">
        <v>2000</v>
      </c>
      <c r="H24" s="24">
        <v>569.30999999999995</v>
      </c>
      <c r="I24" s="24">
        <v>116.35</v>
      </c>
      <c r="J24" s="24">
        <v>131.11000000000001</v>
      </c>
      <c r="K24" s="24">
        <v>100.25</v>
      </c>
      <c r="L24" s="24">
        <v>58.36</v>
      </c>
      <c r="M24" s="24"/>
      <c r="N24" s="24"/>
      <c r="O24" s="51">
        <f t="shared" si="2"/>
        <v>975.38</v>
      </c>
      <c r="P24" s="269">
        <f>'Budget Working Paper'!I25</f>
        <v>1500</v>
      </c>
    </row>
    <row r="25" spans="1:18" x14ac:dyDescent="0.25">
      <c r="A25" s="218">
        <v>4107</v>
      </c>
      <c r="B25" s="287" t="s">
        <v>56</v>
      </c>
      <c r="C25" s="23">
        <v>4920.63</v>
      </c>
      <c r="D25" s="24">
        <v>3789.41</v>
      </c>
      <c r="E25" s="24">
        <v>9901.85</v>
      </c>
      <c r="F25" s="26">
        <v>3907.82</v>
      </c>
      <c r="G25" s="23">
        <v>4700</v>
      </c>
      <c r="H25" s="24">
        <v>1383.6</v>
      </c>
      <c r="I25" s="24">
        <v>309.45999999999998</v>
      </c>
      <c r="J25" s="24">
        <v>410.42</v>
      </c>
      <c r="K25" s="24">
        <v>192.16</v>
      </c>
      <c r="L25" s="24">
        <v>256.67</v>
      </c>
      <c r="M25" s="24">
        <v>235.14</v>
      </c>
      <c r="N25" s="24"/>
      <c r="O25" s="51">
        <f t="shared" si="2"/>
        <v>2787.45</v>
      </c>
      <c r="P25" s="269">
        <f>'Budget Working Paper'!I26</f>
        <v>5000</v>
      </c>
    </row>
    <row r="26" spans="1:18" x14ac:dyDescent="0.25">
      <c r="A26" s="218">
        <v>4108</v>
      </c>
      <c r="B26" s="287" t="s">
        <v>68</v>
      </c>
      <c r="C26" s="23">
        <v>2550.9299999999998</v>
      </c>
      <c r="D26" s="24">
        <v>1258.0999999999999</v>
      </c>
      <c r="E26" s="24">
        <v>0</v>
      </c>
      <c r="F26" s="24">
        <v>0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/>
      <c r="N26" s="24"/>
      <c r="O26" s="51">
        <f t="shared" si="2"/>
        <v>0</v>
      </c>
      <c r="P26" s="269">
        <f>'Budget Working Paper'!I27</f>
        <v>0</v>
      </c>
    </row>
    <row r="27" spans="1:18" x14ac:dyDescent="0.25">
      <c r="A27" s="218">
        <v>4109</v>
      </c>
      <c r="B27" s="287" t="s">
        <v>57</v>
      </c>
      <c r="C27" s="23">
        <v>4372.08</v>
      </c>
      <c r="D27" s="24">
        <v>2967.44</v>
      </c>
      <c r="E27" s="24">
        <v>4159.0200000000004</v>
      </c>
      <c r="F27" s="26">
        <v>3356.41</v>
      </c>
      <c r="G27" s="23">
        <v>3000</v>
      </c>
      <c r="H27" s="24">
        <v>968.15</v>
      </c>
      <c r="I27" s="24">
        <v>179.93</v>
      </c>
      <c r="J27" s="24">
        <v>258.70999999999998</v>
      </c>
      <c r="K27" s="24">
        <v>196.11</v>
      </c>
      <c r="L27" s="24">
        <v>134.22999999999999</v>
      </c>
      <c r="M27" s="24">
        <v>98</v>
      </c>
      <c r="N27" s="24"/>
      <c r="O27" s="51">
        <f t="shared" si="2"/>
        <v>1835.13</v>
      </c>
      <c r="P27" s="269">
        <f>'Budget Working Paper'!I28</f>
        <v>3500</v>
      </c>
    </row>
    <row r="28" spans="1:18" x14ac:dyDescent="0.25">
      <c r="A28" s="218">
        <v>4109</v>
      </c>
      <c r="B28" s="287" t="s">
        <v>58</v>
      </c>
      <c r="C28" s="23">
        <v>1092.94</v>
      </c>
      <c r="D28" s="24">
        <v>741.93</v>
      </c>
      <c r="E28" s="24">
        <v>1039.75</v>
      </c>
      <c r="F28" s="26">
        <v>738.51</v>
      </c>
      <c r="G28" s="23">
        <v>1100</v>
      </c>
      <c r="H28" s="24">
        <v>180.75</v>
      </c>
      <c r="I28" s="24">
        <v>39.61</v>
      </c>
      <c r="J28" s="24">
        <v>44.39</v>
      </c>
      <c r="K28" s="24">
        <v>34.6</v>
      </c>
      <c r="L28" s="24">
        <v>22.5</v>
      </c>
      <c r="M28" s="24">
        <v>23.02</v>
      </c>
      <c r="N28" s="24"/>
      <c r="O28" s="51">
        <f t="shared" si="2"/>
        <v>344.87</v>
      </c>
      <c r="P28" s="269">
        <f>'Budget Working Paper'!I29</f>
        <v>1000</v>
      </c>
    </row>
    <row r="29" spans="1:18" x14ac:dyDescent="0.25">
      <c r="A29" s="218">
        <v>4110</v>
      </c>
      <c r="B29" s="287" t="s">
        <v>59</v>
      </c>
      <c r="C29" s="23">
        <v>36698.269999999997</v>
      </c>
      <c r="D29" s="24">
        <v>24307.5</v>
      </c>
      <c r="E29" s="24">
        <v>31699.3</v>
      </c>
      <c r="F29" s="26">
        <v>26863.3</v>
      </c>
      <c r="G29" s="23">
        <v>30000</v>
      </c>
      <c r="H29" s="24">
        <v>9676.2000000000007</v>
      </c>
      <c r="I29" s="24">
        <v>1253.7</v>
      </c>
      <c r="J29" s="24">
        <v>2221.6999999999998</v>
      </c>
      <c r="K29" s="24">
        <v>1510.7</v>
      </c>
      <c r="L29" s="24">
        <v>1065.9000000000001</v>
      </c>
      <c r="M29" s="24">
        <v>1566</v>
      </c>
      <c r="N29" s="24"/>
      <c r="O29" s="51">
        <f>SUM(H29:N29)</f>
        <v>17294.200000000004</v>
      </c>
      <c r="P29" s="269">
        <f>'Budget Working Paper'!I30</f>
        <v>30000</v>
      </c>
    </row>
    <row r="30" spans="1:18" x14ac:dyDescent="0.25">
      <c r="A30" s="218">
        <v>4111</v>
      </c>
      <c r="B30" s="287" t="s">
        <v>60</v>
      </c>
      <c r="C30" s="23">
        <v>6560.86</v>
      </c>
      <c r="D30" s="24">
        <v>5052.4799999999996</v>
      </c>
      <c r="E30" s="24">
        <v>13710.48</v>
      </c>
      <c r="F30" s="26">
        <v>4852.62</v>
      </c>
      <c r="G30" s="23">
        <v>6000</v>
      </c>
      <c r="H30" s="24">
        <v>1421.76</v>
      </c>
      <c r="I30" s="24">
        <v>289.08999999999997</v>
      </c>
      <c r="J30" s="24">
        <v>396.72</v>
      </c>
      <c r="K30" s="24">
        <v>209.78</v>
      </c>
      <c r="L30" s="24">
        <v>244.8</v>
      </c>
      <c r="M30" s="24">
        <v>226.34</v>
      </c>
      <c r="N30" s="24"/>
      <c r="O30" s="51">
        <f t="shared" si="2"/>
        <v>2788.4900000000002</v>
      </c>
      <c r="P30" s="269">
        <f>'Budget Working Paper'!I31</f>
        <v>5000</v>
      </c>
    </row>
    <row r="31" spans="1:18" x14ac:dyDescent="0.25">
      <c r="A31" s="218">
        <v>4013</v>
      </c>
      <c r="B31" s="287" t="s">
        <v>69</v>
      </c>
      <c r="C31" s="23">
        <v>0</v>
      </c>
      <c r="D31" s="24">
        <v>0</v>
      </c>
      <c r="E31" s="24">
        <v>0</v>
      </c>
      <c r="F31" s="26">
        <v>14.9</v>
      </c>
      <c r="G31" s="23">
        <v>0</v>
      </c>
      <c r="H31" s="24">
        <v>16.71</v>
      </c>
      <c r="I31" s="24">
        <v>4.25</v>
      </c>
      <c r="J31" s="24">
        <v>5.94</v>
      </c>
      <c r="K31" s="24">
        <v>1.83</v>
      </c>
      <c r="L31" s="24">
        <v>3.85</v>
      </c>
      <c r="M31" s="24">
        <v>3.44</v>
      </c>
      <c r="N31" s="24"/>
      <c r="O31" s="51">
        <f t="shared" si="2"/>
        <v>36.020000000000003</v>
      </c>
      <c r="P31" s="269">
        <f>'Budget Working Paper'!I32</f>
        <v>100</v>
      </c>
    </row>
    <row r="32" spans="1:18" x14ac:dyDescent="0.25">
      <c r="A32" s="218">
        <v>4014</v>
      </c>
      <c r="B32" s="287" t="s">
        <v>70</v>
      </c>
      <c r="C32" s="23">
        <v>0</v>
      </c>
      <c r="D32" s="24">
        <v>0</v>
      </c>
      <c r="E32" s="24">
        <v>0</v>
      </c>
      <c r="F32" s="26">
        <v>746.31</v>
      </c>
      <c r="G32" s="23">
        <v>0</v>
      </c>
      <c r="H32" s="24">
        <v>834.89</v>
      </c>
      <c r="I32" s="24">
        <v>212.17</v>
      </c>
      <c r="J32" s="24">
        <v>297.07</v>
      </c>
      <c r="K32" s="24">
        <v>91.72</v>
      </c>
      <c r="L32" s="24">
        <v>192.26</v>
      </c>
      <c r="M32" s="24">
        <v>172.09</v>
      </c>
      <c r="N32" s="24"/>
      <c r="O32" s="51">
        <f t="shared" si="2"/>
        <v>1800.1999999999998</v>
      </c>
      <c r="P32" s="269">
        <f>'Budget Working Paper'!I33</f>
        <v>2500</v>
      </c>
    </row>
    <row r="33" spans="1:18" x14ac:dyDescent="0.25">
      <c r="A33" s="218">
        <v>4115</v>
      </c>
      <c r="B33" s="287" t="s">
        <v>61</v>
      </c>
      <c r="C33" s="23">
        <v>2718</v>
      </c>
      <c r="D33" s="24">
        <v>2348</v>
      </c>
      <c r="E33" s="24">
        <v>4058</v>
      </c>
      <c r="F33" s="26">
        <v>2819.15</v>
      </c>
      <c r="G33" s="23">
        <v>5000</v>
      </c>
      <c r="H33" s="24">
        <v>1433.55</v>
      </c>
      <c r="I33" s="24">
        <v>354.1</v>
      </c>
      <c r="J33" s="24">
        <v>306.2</v>
      </c>
      <c r="K33" s="24">
        <v>280.45</v>
      </c>
      <c r="L33" s="24">
        <v>207.75</v>
      </c>
      <c r="M33" s="24">
        <v>280.39999999999998</v>
      </c>
      <c r="N33" s="24"/>
      <c r="O33" s="51">
        <f t="shared" si="2"/>
        <v>2862.45</v>
      </c>
      <c r="P33" s="269">
        <v>3500</v>
      </c>
    </row>
    <row r="34" spans="1:18" x14ac:dyDescent="0.25">
      <c r="A34" s="218">
        <v>4118</v>
      </c>
      <c r="B34" s="287" t="s">
        <v>62</v>
      </c>
      <c r="C34" s="23">
        <v>972.74</v>
      </c>
      <c r="D34" s="24">
        <v>751.87</v>
      </c>
      <c r="E34" s="24">
        <v>1384.93</v>
      </c>
      <c r="F34" s="26">
        <v>633.35</v>
      </c>
      <c r="G34" s="23">
        <v>1000</v>
      </c>
      <c r="H34" s="24">
        <v>113.08</v>
      </c>
      <c r="I34" s="24">
        <v>17.3</v>
      </c>
      <c r="J34" s="24">
        <v>23.85</v>
      </c>
      <c r="K34" s="24">
        <v>20.45</v>
      </c>
      <c r="L34" s="24">
        <v>13.64</v>
      </c>
      <c r="M34" s="24">
        <v>13.3</v>
      </c>
      <c r="N34" s="24"/>
      <c r="O34" s="51">
        <f t="shared" si="2"/>
        <v>201.62</v>
      </c>
      <c r="P34" s="269">
        <f>'Budget Working Paper'!I35</f>
        <v>500</v>
      </c>
    </row>
    <row r="35" spans="1:18" x14ac:dyDescent="0.25">
      <c r="A35" s="218">
        <v>4125</v>
      </c>
      <c r="B35" s="287" t="s">
        <v>63</v>
      </c>
      <c r="C35" s="23">
        <v>6385.25</v>
      </c>
      <c r="D35" s="24">
        <v>1103.7</v>
      </c>
      <c r="E35" s="24">
        <v>746.6</v>
      </c>
      <c r="F35" s="26">
        <v>0</v>
      </c>
      <c r="G35" s="23">
        <v>0</v>
      </c>
      <c r="H35" s="24">
        <v>0</v>
      </c>
      <c r="I35" s="24">
        <v>0</v>
      </c>
      <c r="J35" s="24">
        <v>0</v>
      </c>
      <c r="K35" s="24"/>
      <c r="L35" s="24"/>
      <c r="M35" s="24"/>
      <c r="N35" s="24"/>
      <c r="O35" s="51">
        <f t="shared" si="2"/>
        <v>0</v>
      </c>
      <c r="P35" s="269">
        <f>'Budget Working Paper'!I36</f>
        <v>0</v>
      </c>
    </row>
    <row r="36" spans="1:18" x14ac:dyDescent="0.25">
      <c r="A36" s="218">
        <v>4155</v>
      </c>
      <c r="B36" s="287" t="s">
        <v>64</v>
      </c>
      <c r="C36" s="23">
        <v>0</v>
      </c>
      <c r="D36" s="24">
        <v>26533</v>
      </c>
      <c r="E36" s="24">
        <v>436.11</v>
      </c>
      <c r="F36" s="26">
        <v>2000</v>
      </c>
      <c r="G36" s="23">
        <v>0</v>
      </c>
      <c r="H36" s="24">
        <v>2500</v>
      </c>
      <c r="I36" s="24">
        <v>0</v>
      </c>
      <c r="J36" s="24">
        <v>0</v>
      </c>
      <c r="K36" s="24"/>
      <c r="L36" s="24"/>
      <c r="M36" s="24"/>
      <c r="N36" s="24"/>
      <c r="O36" s="51">
        <f t="shared" si="2"/>
        <v>2500</v>
      </c>
      <c r="P36" s="335">
        <v>1000</v>
      </c>
    </row>
    <row r="37" spans="1:18" x14ac:dyDescent="0.25">
      <c r="A37" s="218">
        <v>4156</v>
      </c>
      <c r="B37" s="287" t="s">
        <v>65</v>
      </c>
      <c r="C37" s="23">
        <v>0</v>
      </c>
      <c r="D37" s="24">
        <v>0</v>
      </c>
      <c r="E37" s="24">
        <v>0</v>
      </c>
      <c r="F37" s="26">
        <v>0</v>
      </c>
      <c r="G37" s="23">
        <v>0</v>
      </c>
      <c r="H37" s="24">
        <v>0</v>
      </c>
      <c r="I37" s="24">
        <v>0</v>
      </c>
      <c r="J37" s="24">
        <v>0</v>
      </c>
      <c r="K37" s="24"/>
      <c r="L37" s="24"/>
      <c r="M37" s="24"/>
      <c r="N37" s="24">
        <f>G37-H37-I37-J37</f>
        <v>0</v>
      </c>
      <c r="O37" s="51">
        <f t="shared" si="2"/>
        <v>0</v>
      </c>
      <c r="P37" s="269">
        <f>'Budget Working Paper'!I38</f>
        <v>0</v>
      </c>
    </row>
    <row r="38" spans="1:18" ht="15.75" thickBot="1" x14ac:dyDescent="0.3">
      <c r="A38" s="535">
        <v>4157</v>
      </c>
      <c r="B38" s="288" t="s">
        <v>66</v>
      </c>
      <c r="C38" s="23">
        <v>0</v>
      </c>
      <c r="D38" s="24">
        <v>0</v>
      </c>
      <c r="E38" s="250">
        <v>13000</v>
      </c>
      <c r="F38" s="25">
        <v>0</v>
      </c>
      <c r="G38" s="49">
        <v>0</v>
      </c>
      <c r="H38" s="250">
        <v>0</v>
      </c>
      <c r="I38" s="250">
        <v>0</v>
      </c>
      <c r="J38" s="250">
        <v>0</v>
      </c>
      <c r="K38" s="251"/>
      <c r="L38" s="251"/>
      <c r="M38" s="251"/>
      <c r="N38" s="251">
        <f>G38-H38-I38-J38</f>
        <v>0</v>
      </c>
      <c r="O38" s="25">
        <f t="shared" si="2"/>
        <v>0</v>
      </c>
      <c r="P38" s="272">
        <f>'Budget Working Paper'!I39</f>
        <v>0</v>
      </c>
    </row>
    <row r="39" spans="1:18" s="14" customFormat="1" ht="16.5" thickTop="1" thickBot="1" x14ac:dyDescent="0.3">
      <c r="A39" s="19"/>
      <c r="B39" s="20" t="s">
        <v>29</v>
      </c>
      <c r="C39" s="32">
        <f>SUM(C20:C38)</f>
        <v>329257.41000000003</v>
      </c>
      <c r="D39" s="33">
        <f t="shared" ref="D39:P39" si="3">SUM(D20:D38)</f>
        <v>338579.92999999993</v>
      </c>
      <c r="E39" s="33">
        <f t="shared" si="3"/>
        <v>485423.63999999996</v>
      </c>
      <c r="F39" s="34">
        <f t="shared" si="3"/>
        <v>304942.17</v>
      </c>
      <c r="G39" s="32">
        <f t="shared" si="3"/>
        <v>310800</v>
      </c>
      <c r="H39" s="33">
        <f t="shared" si="3"/>
        <v>115240.26999999999</v>
      </c>
      <c r="I39" s="33">
        <f t="shared" ref="I39:N39" si="4">SUM(I20:I38)</f>
        <v>25580.069999999996</v>
      </c>
      <c r="J39" s="33">
        <f t="shared" si="4"/>
        <v>31968.769999999997</v>
      </c>
      <c r="K39" s="33">
        <f t="shared" si="4"/>
        <v>18486.160000000003</v>
      </c>
      <c r="L39" s="33">
        <f t="shared" si="4"/>
        <v>20032.219999999994</v>
      </c>
      <c r="M39" s="33">
        <f t="shared" si="4"/>
        <v>20001.649999999998</v>
      </c>
      <c r="N39" s="33">
        <f t="shared" si="4"/>
        <v>0</v>
      </c>
      <c r="O39" s="34">
        <f t="shared" si="3"/>
        <v>218389.37000000002</v>
      </c>
      <c r="P39" s="270">
        <f t="shared" si="3"/>
        <v>343600</v>
      </c>
      <c r="Q39" s="38"/>
      <c r="R39" s="83"/>
    </row>
    <row r="40" spans="1:18" ht="15.75" thickTop="1" x14ac:dyDescent="0.25">
      <c r="A40" s="562" t="s">
        <v>3</v>
      </c>
      <c r="B40" s="564"/>
      <c r="C40" s="53"/>
      <c r="D40" s="54"/>
      <c r="E40" s="54"/>
      <c r="F40" s="55"/>
      <c r="G40" s="53"/>
      <c r="H40" s="54"/>
      <c r="I40" s="54"/>
      <c r="J40" s="54"/>
      <c r="K40" s="554"/>
      <c r="L40" s="554"/>
      <c r="M40" s="554"/>
      <c r="N40" s="554"/>
      <c r="O40" s="55"/>
      <c r="P40" s="283"/>
    </row>
    <row r="41" spans="1:18" x14ac:dyDescent="0.25">
      <c r="A41" s="285">
        <v>4203</v>
      </c>
      <c r="B41" s="287" t="s">
        <v>112</v>
      </c>
      <c r="C41" s="49">
        <v>3951.04</v>
      </c>
      <c r="D41" s="24">
        <v>919.89</v>
      </c>
      <c r="E41" s="250">
        <v>0</v>
      </c>
      <c r="F41" s="25">
        <v>0</v>
      </c>
      <c r="G41" s="49">
        <v>0</v>
      </c>
      <c r="H41" s="250">
        <v>0</v>
      </c>
      <c r="I41" s="250">
        <v>0</v>
      </c>
      <c r="J41" s="250">
        <v>0</v>
      </c>
      <c r="K41" s="251"/>
      <c r="L41" s="251"/>
      <c r="M41" s="251"/>
      <c r="N41" s="251">
        <f>G41-H41-I41-J41</f>
        <v>0</v>
      </c>
      <c r="O41" s="25">
        <f>SUM(H41:N41)</f>
        <v>0</v>
      </c>
      <c r="P41" s="272">
        <f>'Budget Working Paper'!I42</f>
        <v>0</v>
      </c>
    </row>
    <row r="42" spans="1:18" x14ac:dyDescent="0.25">
      <c r="A42" s="285">
        <v>4215</v>
      </c>
      <c r="B42" s="287" t="s">
        <v>77</v>
      </c>
      <c r="C42" s="49">
        <v>1608.67</v>
      </c>
      <c r="D42" s="24">
        <v>1662.5</v>
      </c>
      <c r="E42" s="250">
        <v>937.95</v>
      </c>
      <c r="F42" s="25">
        <v>301</v>
      </c>
      <c r="G42" s="49">
        <v>1000</v>
      </c>
      <c r="H42" s="250">
        <v>365</v>
      </c>
      <c r="I42" s="250">
        <v>74</v>
      </c>
      <c r="J42" s="250">
        <v>53</v>
      </c>
      <c r="K42" s="251">
        <v>6</v>
      </c>
      <c r="L42" s="251">
        <v>107</v>
      </c>
      <c r="M42" s="251">
        <v>24</v>
      </c>
      <c r="N42" s="251"/>
      <c r="O42" s="25">
        <f t="shared" ref="O42:O47" si="5">SUM(H42:N42)</f>
        <v>629</v>
      </c>
      <c r="P42" s="272">
        <f>'Budget Working Paper'!I43</f>
        <v>1000</v>
      </c>
    </row>
    <row r="43" spans="1:18" x14ac:dyDescent="0.25">
      <c r="A43" s="285">
        <v>4216</v>
      </c>
      <c r="B43" s="287" t="s">
        <v>111</v>
      </c>
      <c r="C43" s="49">
        <v>1682.02</v>
      </c>
      <c r="D43" s="24">
        <v>2018.73</v>
      </c>
      <c r="E43" s="250">
        <v>2111.1</v>
      </c>
      <c r="F43" s="25">
        <v>1906.76</v>
      </c>
      <c r="G43" s="49">
        <v>2000</v>
      </c>
      <c r="H43" s="250">
        <v>0</v>
      </c>
      <c r="I43" s="250">
        <v>0</v>
      </c>
      <c r="J43" s="250">
        <v>0</v>
      </c>
      <c r="K43" s="251"/>
      <c r="L43" s="251"/>
      <c r="M43" s="251"/>
      <c r="N43" s="251"/>
      <c r="O43" s="25">
        <f t="shared" si="5"/>
        <v>0</v>
      </c>
      <c r="P43" s="272">
        <v>1000</v>
      </c>
    </row>
    <row r="44" spans="1:18" x14ac:dyDescent="0.25">
      <c r="A44" s="285">
        <v>4219</v>
      </c>
      <c r="B44" s="287" t="s">
        <v>78</v>
      </c>
      <c r="C44" s="49">
        <v>116.38</v>
      </c>
      <c r="D44" s="24">
        <v>93.03</v>
      </c>
      <c r="E44" s="250">
        <v>2780.24</v>
      </c>
      <c r="F44" s="25">
        <v>20</v>
      </c>
      <c r="G44" s="49">
        <v>100</v>
      </c>
      <c r="H44" s="250">
        <v>8100.2</v>
      </c>
      <c r="I44" s="250">
        <v>0</v>
      </c>
      <c r="J44" s="250">
        <v>-1925</v>
      </c>
      <c r="K44" s="251"/>
      <c r="L44" s="251"/>
      <c r="M44" s="251">
        <v>10</v>
      </c>
      <c r="N44" s="251"/>
      <c r="O44" s="25">
        <f t="shared" si="5"/>
        <v>6185.2</v>
      </c>
      <c r="P44" s="272">
        <v>1000</v>
      </c>
    </row>
    <row r="45" spans="1:18" x14ac:dyDescent="0.25">
      <c r="A45" s="285">
        <v>4221</v>
      </c>
      <c r="B45" s="287" t="s">
        <v>79</v>
      </c>
      <c r="C45" s="49">
        <v>0</v>
      </c>
      <c r="D45" s="24">
        <v>0</v>
      </c>
      <c r="E45" s="251">
        <v>2000</v>
      </c>
      <c r="F45" s="25">
        <v>0</v>
      </c>
      <c r="G45" s="49">
        <v>0</v>
      </c>
      <c r="H45" s="250">
        <v>0</v>
      </c>
      <c r="I45" s="250">
        <v>0</v>
      </c>
      <c r="J45" s="250">
        <v>0</v>
      </c>
      <c r="K45" s="251"/>
      <c r="L45" s="251"/>
      <c r="M45" s="251"/>
      <c r="N45" s="251"/>
      <c r="O45" s="25">
        <f t="shared" si="5"/>
        <v>0</v>
      </c>
      <c r="P45" s="272">
        <f>'Budget Working Paper'!I46</f>
        <v>0</v>
      </c>
    </row>
    <row r="46" spans="1:18" x14ac:dyDescent="0.25">
      <c r="A46" s="285">
        <v>4222</v>
      </c>
      <c r="B46" s="287" t="s">
        <v>80</v>
      </c>
      <c r="C46" s="49">
        <v>0</v>
      </c>
      <c r="D46" s="24">
        <v>0</v>
      </c>
      <c r="E46" s="251">
        <v>32912.85</v>
      </c>
      <c r="F46" s="25">
        <v>0</v>
      </c>
      <c r="G46" s="49">
        <v>0</v>
      </c>
      <c r="H46" s="250">
        <v>0</v>
      </c>
      <c r="I46" s="250">
        <v>0</v>
      </c>
      <c r="J46" s="250">
        <v>0</v>
      </c>
      <c r="K46" s="251"/>
      <c r="L46" s="251"/>
      <c r="M46" s="251"/>
      <c r="N46" s="251"/>
      <c r="O46" s="25">
        <f t="shared" si="5"/>
        <v>0</v>
      </c>
      <c r="P46" s="272">
        <f>'Budget Working Paper'!I47</f>
        <v>0</v>
      </c>
    </row>
    <row r="47" spans="1:18" ht="15.75" thickBot="1" x14ac:dyDescent="0.3">
      <c r="A47" s="289">
        <v>4226</v>
      </c>
      <c r="B47" s="288" t="s">
        <v>81</v>
      </c>
      <c r="C47" s="237">
        <v>0</v>
      </c>
      <c r="D47" s="316">
        <v>924.68</v>
      </c>
      <c r="E47" s="518">
        <v>308.69</v>
      </c>
      <c r="F47" s="519">
        <v>250.57</v>
      </c>
      <c r="G47" s="237">
        <v>200</v>
      </c>
      <c r="H47" s="520">
        <v>0</v>
      </c>
      <c r="I47" s="520">
        <v>0</v>
      </c>
      <c r="J47" s="520">
        <v>0</v>
      </c>
      <c r="K47" s="518"/>
      <c r="L47" s="518"/>
      <c r="M47" s="518"/>
      <c r="N47" s="518"/>
      <c r="O47" s="519">
        <f t="shared" si="5"/>
        <v>0</v>
      </c>
      <c r="P47" s="333">
        <f>'Budget Working Paper'!I48</f>
        <v>0</v>
      </c>
    </row>
    <row r="48" spans="1:18" s="14" customFormat="1" ht="16.5" thickTop="1" thickBot="1" x14ac:dyDescent="0.3">
      <c r="A48" s="19"/>
      <c r="B48" s="284" t="s">
        <v>30</v>
      </c>
      <c r="C48" s="32">
        <f>SUM(C41:C47)</f>
        <v>7358.11</v>
      </c>
      <c r="D48" s="33">
        <f>SUM(D41:D47)</f>
        <v>5618.83</v>
      </c>
      <c r="E48" s="33">
        <f t="shared" ref="E48:P48" si="6">SUM(E41:E47)</f>
        <v>41050.83</v>
      </c>
      <c r="F48" s="34">
        <f t="shared" si="6"/>
        <v>2478.3300000000004</v>
      </c>
      <c r="G48" s="32">
        <f t="shared" si="6"/>
        <v>3300</v>
      </c>
      <c r="H48" s="33">
        <f t="shared" si="6"/>
        <v>8465.2000000000007</v>
      </c>
      <c r="I48" s="33">
        <f t="shared" si="6"/>
        <v>74</v>
      </c>
      <c r="J48" s="33">
        <f t="shared" si="6"/>
        <v>-1872</v>
      </c>
      <c r="K48" s="33">
        <f t="shared" si="6"/>
        <v>6</v>
      </c>
      <c r="L48" s="33">
        <f t="shared" si="6"/>
        <v>107</v>
      </c>
      <c r="M48" s="33">
        <f t="shared" si="6"/>
        <v>34</v>
      </c>
      <c r="N48" s="33">
        <f t="shared" si="6"/>
        <v>0</v>
      </c>
      <c r="O48" s="34">
        <f t="shared" si="6"/>
        <v>6814.2</v>
      </c>
      <c r="P48" s="270">
        <f t="shared" si="6"/>
        <v>3000</v>
      </c>
      <c r="Q48" s="38"/>
      <c r="R48" s="83"/>
    </row>
    <row r="49" spans="1:18" ht="15.75" thickTop="1" x14ac:dyDescent="0.25">
      <c r="A49" s="562" t="s">
        <v>31</v>
      </c>
      <c r="B49" s="567"/>
      <c r="C49" s="49"/>
      <c r="D49" s="250"/>
      <c r="E49" s="250"/>
      <c r="F49" s="25"/>
      <c r="G49" s="49"/>
      <c r="H49" s="250"/>
      <c r="I49" s="250"/>
      <c r="J49" s="250"/>
      <c r="K49" s="554" t="s">
        <v>425</v>
      </c>
      <c r="L49" s="554"/>
      <c r="M49" s="554"/>
      <c r="N49" s="554"/>
      <c r="O49" s="25"/>
      <c r="P49" s="272"/>
    </row>
    <row r="50" spans="1:18" x14ac:dyDescent="0.25">
      <c r="A50" s="285">
        <v>4307</v>
      </c>
      <c r="B50" s="287" t="s">
        <v>82</v>
      </c>
      <c r="C50" s="49">
        <v>40559.480000000003</v>
      </c>
      <c r="D50" s="24">
        <v>0</v>
      </c>
      <c r="E50" s="251">
        <v>8278.83</v>
      </c>
      <c r="F50" s="25">
        <v>0</v>
      </c>
      <c r="G50" s="49">
        <v>0</v>
      </c>
      <c r="H50" s="250">
        <v>0</v>
      </c>
      <c r="I50" s="250">
        <v>0</v>
      </c>
      <c r="J50" s="250">
        <v>0</v>
      </c>
      <c r="K50" s="251">
        <v>0</v>
      </c>
      <c r="L50" s="251">
        <v>0</v>
      </c>
      <c r="M50" s="251"/>
      <c r="N50" s="251">
        <f>G50-H50-I50-J50</f>
        <v>0</v>
      </c>
      <c r="O50" s="25">
        <f>SUM(H50:N50)</f>
        <v>0</v>
      </c>
      <c r="P50" s="272">
        <f>'Budget Working Paper'!I51</f>
        <v>0</v>
      </c>
    </row>
    <row r="51" spans="1:18" x14ac:dyDescent="0.25">
      <c r="A51" s="285">
        <v>4311</v>
      </c>
      <c r="B51" s="463" t="s">
        <v>83</v>
      </c>
      <c r="C51" s="49">
        <v>49999.99</v>
      </c>
      <c r="D51" s="250">
        <v>53878.89</v>
      </c>
      <c r="E51" s="251">
        <v>50000</v>
      </c>
      <c r="F51" s="25">
        <v>85000</v>
      </c>
      <c r="G51" s="49">
        <v>30000</v>
      </c>
      <c r="H51" s="250">
        <v>15000</v>
      </c>
      <c r="I51" s="250">
        <v>0</v>
      </c>
      <c r="J51" s="250">
        <v>0</v>
      </c>
      <c r="K51" s="251">
        <v>7500</v>
      </c>
      <c r="L51" s="251">
        <v>0</v>
      </c>
      <c r="M51" s="251"/>
      <c r="N51" s="251"/>
      <c r="O51" s="25">
        <f>SUM(H51:N51)</f>
        <v>22500</v>
      </c>
      <c r="P51" s="372">
        <f>'EXPENSES KCDC'!Q7</f>
        <v>3000</v>
      </c>
    </row>
    <row r="52" spans="1:18" x14ac:dyDescent="0.25">
      <c r="A52" s="285">
        <v>4312</v>
      </c>
      <c r="B52" s="287" t="s">
        <v>84</v>
      </c>
      <c r="C52" s="49">
        <v>94114.59</v>
      </c>
      <c r="D52" s="250">
        <v>50000</v>
      </c>
      <c r="E52" s="250">
        <v>50000</v>
      </c>
      <c r="F52" s="25">
        <v>85000</v>
      </c>
      <c r="G52" s="49">
        <v>20000</v>
      </c>
      <c r="H52" s="250">
        <v>10000</v>
      </c>
      <c r="I52" s="250">
        <v>0</v>
      </c>
      <c r="J52" s="250">
        <v>0</v>
      </c>
      <c r="K52" s="251">
        <v>5000</v>
      </c>
      <c r="L52" s="251">
        <v>0</v>
      </c>
      <c r="M52" s="251"/>
      <c r="N52" s="251"/>
      <c r="O52" s="25">
        <f>SUM(H52:N52)</f>
        <v>15000</v>
      </c>
      <c r="P52" s="272">
        <f>'EXPENSES HOT'!Q31</f>
        <v>40000</v>
      </c>
    </row>
    <row r="53" spans="1:18" x14ac:dyDescent="0.25">
      <c r="A53" s="285">
        <v>4313</v>
      </c>
      <c r="B53" s="463" t="s">
        <v>113</v>
      </c>
      <c r="C53" s="49">
        <v>0</v>
      </c>
      <c r="D53" s="250">
        <v>0</v>
      </c>
      <c r="E53" s="251">
        <v>0</v>
      </c>
      <c r="F53" s="25">
        <v>0</v>
      </c>
      <c r="G53" s="49">
        <v>30000</v>
      </c>
      <c r="H53" s="250">
        <v>15000</v>
      </c>
      <c r="I53" s="250">
        <v>0</v>
      </c>
      <c r="J53" s="250">
        <v>0</v>
      </c>
      <c r="K53" s="251">
        <v>7500</v>
      </c>
      <c r="L53" s="251">
        <v>0</v>
      </c>
      <c r="M53" s="251"/>
      <c r="N53" s="251"/>
      <c r="O53" s="25">
        <f>SUM(H53:N53)</f>
        <v>22500</v>
      </c>
      <c r="P53" s="415">
        <f>'EXPENSES KCDC'!Q8</f>
        <v>0</v>
      </c>
    </row>
    <row r="54" spans="1:18" ht="15.75" thickBot="1" x14ac:dyDescent="0.3">
      <c r="A54" s="285">
        <v>4314</v>
      </c>
      <c r="B54" s="287" t="s">
        <v>114</v>
      </c>
      <c r="C54" s="49">
        <v>0</v>
      </c>
      <c r="D54" s="251">
        <v>0</v>
      </c>
      <c r="E54" s="251">
        <v>0</v>
      </c>
      <c r="F54" s="56">
        <v>0</v>
      </c>
      <c r="G54" s="49">
        <v>10000</v>
      </c>
      <c r="H54" s="250">
        <v>5000</v>
      </c>
      <c r="I54" s="250">
        <v>0</v>
      </c>
      <c r="J54" s="250">
        <v>0</v>
      </c>
      <c r="K54" s="251">
        <v>2500</v>
      </c>
      <c r="L54" s="251">
        <v>0</v>
      </c>
      <c r="M54" s="251"/>
      <c r="N54" s="251"/>
      <c r="O54" s="25">
        <f>SUM(H54:N54)</f>
        <v>7500</v>
      </c>
      <c r="P54" s="272">
        <f>'EXPENSES HOT'!Q32</f>
        <v>10000</v>
      </c>
    </row>
    <row r="55" spans="1:18" s="14" customFormat="1" ht="16.5" thickTop="1" thickBot="1" x14ac:dyDescent="0.3">
      <c r="A55" s="19"/>
      <c r="B55" s="284" t="s">
        <v>32</v>
      </c>
      <c r="C55" s="32">
        <f t="shared" ref="C55:H55" si="7">SUM(C50:C54)</f>
        <v>184674.06</v>
      </c>
      <c r="D55" s="33">
        <f t="shared" si="7"/>
        <v>103878.89</v>
      </c>
      <c r="E55" s="33">
        <f t="shared" si="7"/>
        <v>108278.83</v>
      </c>
      <c r="F55" s="34">
        <f t="shared" si="7"/>
        <v>170000</v>
      </c>
      <c r="G55" s="32">
        <f t="shared" si="7"/>
        <v>90000</v>
      </c>
      <c r="H55" s="33">
        <f t="shared" si="7"/>
        <v>45000</v>
      </c>
      <c r="I55" s="33">
        <f t="shared" ref="I55:O55" si="8">SUM(I50:I54)</f>
        <v>0</v>
      </c>
      <c r="J55" s="33">
        <f t="shared" si="8"/>
        <v>0</v>
      </c>
      <c r="K55" s="33">
        <f t="shared" si="8"/>
        <v>22500</v>
      </c>
      <c r="L55" s="33">
        <f t="shared" si="8"/>
        <v>0</v>
      </c>
      <c r="M55" s="33">
        <f t="shared" si="8"/>
        <v>0</v>
      </c>
      <c r="N55" s="33">
        <f t="shared" si="8"/>
        <v>0</v>
      </c>
      <c r="O55" s="34">
        <f t="shared" si="8"/>
        <v>67500</v>
      </c>
      <c r="P55" s="270">
        <f>SUM(P50:P54)</f>
        <v>53000</v>
      </c>
      <c r="Q55" s="191"/>
      <c r="R55" s="83"/>
    </row>
    <row r="56" spans="1:18" ht="15.75" thickTop="1" x14ac:dyDescent="0.25">
      <c r="A56" s="562" t="s">
        <v>33</v>
      </c>
      <c r="B56" s="563"/>
      <c r="C56" s="49"/>
      <c r="D56" s="250"/>
      <c r="E56" s="250"/>
      <c r="F56" s="25"/>
      <c r="G56" s="49"/>
      <c r="H56" s="250"/>
      <c r="I56" s="250"/>
      <c r="J56" s="250"/>
      <c r="K56" s="554" t="s">
        <v>425</v>
      </c>
      <c r="L56" s="554"/>
      <c r="M56" s="554"/>
      <c r="N56" s="554"/>
      <c r="O56" s="25"/>
      <c r="P56" s="272"/>
    </row>
    <row r="57" spans="1:18" x14ac:dyDescent="0.25">
      <c r="A57" s="285">
        <v>4400</v>
      </c>
      <c r="B57" s="287" t="s">
        <v>85</v>
      </c>
      <c r="C57" s="49">
        <v>254310.87</v>
      </c>
      <c r="D57" s="250">
        <v>281233.08</v>
      </c>
      <c r="E57" s="250">
        <v>107911.32</v>
      </c>
      <c r="F57" s="250">
        <v>213148.5</v>
      </c>
      <c r="G57" s="49">
        <v>150000</v>
      </c>
      <c r="H57" s="250">
        <v>45384.09</v>
      </c>
      <c r="I57" s="250">
        <v>13392.01</v>
      </c>
      <c r="J57" s="250">
        <v>30939.13</v>
      </c>
      <c r="K57" s="251">
        <v>21043.79</v>
      </c>
      <c r="L57" s="251">
        <v>4567</v>
      </c>
      <c r="M57" s="251">
        <v>30905.52</v>
      </c>
      <c r="N57" s="251"/>
      <c r="O57" s="25">
        <f t="shared" ref="O57:O65" si="9">SUM(H57:N57)</f>
        <v>146231.53999999998</v>
      </c>
      <c r="P57" s="496">
        <v>250000</v>
      </c>
    </row>
    <row r="58" spans="1:18" x14ac:dyDescent="0.25">
      <c r="A58" s="285">
        <v>4401</v>
      </c>
      <c r="B58" s="287" t="s">
        <v>86</v>
      </c>
      <c r="C58" s="49">
        <v>16735</v>
      </c>
      <c r="D58" s="250">
        <v>12280</v>
      </c>
      <c r="E58" s="250">
        <v>14205</v>
      </c>
      <c r="F58" s="25">
        <v>7225</v>
      </c>
      <c r="G58" s="49">
        <v>10000</v>
      </c>
      <c r="H58" s="250">
        <v>3325</v>
      </c>
      <c r="I58" s="250">
        <v>0</v>
      </c>
      <c r="J58" s="250">
        <v>0</v>
      </c>
      <c r="K58" s="251">
        <v>0</v>
      </c>
      <c r="L58" s="251">
        <v>5990</v>
      </c>
      <c r="M58" s="251">
        <v>5720</v>
      </c>
      <c r="N58" s="251"/>
      <c r="O58" s="25">
        <f t="shared" si="9"/>
        <v>15035</v>
      </c>
      <c r="P58" s="272">
        <f>'Budget Working Paper'!I59</f>
        <v>12000</v>
      </c>
    </row>
    <row r="59" spans="1:18" x14ac:dyDescent="0.25">
      <c r="A59" s="285">
        <v>4402</v>
      </c>
      <c r="B59" s="287" t="s">
        <v>87</v>
      </c>
      <c r="C59" s="49">
        <v>2550</v>
      </c>
      <c r="D59" s="250">
        <v>1600</v>
      </c>
      <c r="E59" s="250">
        <v>2865</v>
      </c>
      <c r="F59" s="25">
        <v>1677.5</v>
      </c>
      <c r="G59" s="49">
        <v>2000</v>
      </c>
      <c r="H59" s="250">
        <v>500</v>
      </c>
      <c r="I59" s="250">
        <v>200</v>
      </c>
      <c r="J59" s="250">
        <v>500</v>
      </c>
      <c r="K59" s="251">
        <v>50</v>
      </c>
      <c r="L59" s="251">
        <v>250</v>
      </c>
      <c r="M59" s="251">
        <v>300</v>
      </c>
      <c r="N59" s="251"/>
      <c r="O59" s="25">
        <f t="shared" si="9"/>
        <v>1800</v>
      </c>
      <c r="P59" s="272">
        <f>'Budget Working Paper'!I60</f>
        <v>2000</v>
      </c>
    </row>
    <row r="60" spans="1:18" x14ac:dyDescent="0.25">
      <c r="A60" s="285">
        <v>4405</v>
      </c>
      <c r="B60" s="287" t="s">
        <v>88</v>
      </c>
      <c r="C60" s="49">
        <v>700</v>
      </c>
      <c r="D60" s="250">
        <v>450</v>
      </c>
      <c r="E60" s="250">
        <v>550</v>
      </c>
      <c r="F60" s="25">
        <v>700</v>
      </c>
      <c r="G60" s="49">
        <v>500</v>
      </c>
      <c r="H60" s="250">
        <v>1825</v>
      </c>
      <c r="I60" s="250">
        <v>625</v>
      </c>
      <c r="J60" s="250">
        <v>100</v>
      </c>
      <c r="K60" s="251">
        <v>300</v>
      </c>
      <c r="L60" s="251">
        <v>0</v>
      </c>
      <c r="M60" s="251">
        <v>75</v>
      </c>
      <c r="N60" s="251"/>
      <c r="O60" s="25">
        <f t="shared" si="9"/>
        <v>2925</v>
      </c>
      <c r="P60" s="272">
        <f>'Budget Working Paper'!I61</f>
        <v>3000</v>
      </c>
    </row>
    <row r="61" spans="1:18" x14ac:dyDescent="0.25">
      <c r="A61" s="285">
        <v>4406</v>
      </c>
      <c r="B61" s="287" t="s">
        <v>89</v>
      </c>
      <c r="C61" s="49">
        <v>20600.490000000002</v>
      </c>
      <c r="D61" s="250">
        <v>612</v>
      </c>
      <c r="E61" s="250">
        <v>8938.76</v>
      </c>
      <c r="F61" s="25">
        <v>0</v>
      </c>
      <c r="G61" s="49">
        <v>2000</v>
      </c>
      <c r="H61" s="250">
        <v>3541.83</v>
      </c>
      <c r="I61" s="250">
        <v>3690.82</v>
      </c>
      <c r="J61" s="250">
        <v>6132.45</v>
      </c>
      <c r="K61" s="251">
        <v>0</v>
      </c>
      <c r="L61" s="251">
        <v>0</v>
      </c>
      <c r="M61" s="251"/>
      <c r="N61" s="251"/>
      <c r="O61" s="25">
        <f t="shared" si="9"/>
        <v>13365.099999999999</v>
      </c>
      <c r="P61" s="272">
        <f>'Budget Working Paper'!I62</f>
        <v>20000</v>
      </c>
    </row>
    <row r="62" spans="1:18" x14ac:dyDescent="0.25">
      <c r="A62" s="285">
        <v>4407</v>
      </c>
      <c r="B62" s="287" t="s">
        <v>90</v>
      </c>
      <c r="C62" s="49">
        <v>3600</v>
      </c>
      <c r="D62" s="250">
        <v>2525</v>
      </c>
      <c r="E62" s="250">
        <v>1625</v>
      </c>
      <c r="F62" s="25">
        <v>475</v>
      </c>
      <c r="G62" s="49">
        <v>500</v>
      </c>
      <c r="H62" s="250">
        <v>1050</v>
      </c>
      <c r="I62" s="250">
        <v>0</v>
      </c>
      <c r="J62" s="250">
        <v>0</v>
      </c>
      <c r="K62" s="251">
        <v>0</v>
      </c>
      <c r="L62" s="251">
        <v>0</v>
      </c>
      <c r="M62" s="251"/>
      <c r="N62" s="251"/>
      <c r="O62" s="25">
        <f t="shared" si="9"/>
        <v>1050</v>
      </c>
      <c r="P62" s="272">
        <v>0</v>
      </c>
    </row>
    <row r="63" spans="1:18" x14ac:dyDescent="0.25">
      <c r="A63" s="285">
        <v>4430</v>
      </c>
      <c r="B63" s="287" t="s">
        <v>91</v>
      </c>
      <c r="C63" s="49">
        <v>250</v>
      </c>
      <c r="D63" s="250">
        <v>475</v>
      </c>
      <c r="E63" s="250">
        <v>725</v>
      </c>
      <c r="F63" s="25">
        <v>125</v>
      </c>
      <c r="G63" s="49">
        <v>150</v>
      </c>
      <c r="H63" s="250">
        <v>0</v>
      </c>
      <c r="I63" s="250">
        <v>0</v>
      </c>
      <c r="J63" s="250">
        <v>0</v>
      </c>
      <c r="K63" s="251">
        <v>0</v>
      </c>
      <c r="L63" s="251">
        <v>0</v>
      </c>
      <c r="M63" s="251"/>
      <c r="N63" s="251"/>
      <c r="O63" s="25">
        <f t="shared" si="9"/>
        <v>0</v>
      </c>
      <c r="P63" s="272">
        <f>'Budget Working Paper'!I64</f>
        <v>0</v>
      </c>
    </row>
    <row r="64" spans="1:18" x14ac:dyDescent="0.25">
      <c r="A64" s="285">
        <v>4440</v>
      </c>
      <c r="B64" s="287" t="s">
        <v>92</v>
      </c>
      <c r="C64" s="49">
        <v>2000</v>
      </c>
      <c r="D64" s="250">
        <v>2000</v>
      </c>
      <c r="E64" s="250">
        <v>2000</v>
      </c>
      <c r="F64" s="25">
        <v>2000</v>
      </c>
      <c r="G64" s="49">
        <v>2000</v>
      </c>
      <c r="H64" s="250">
        <v>2000</v>
      </c>
      <c r="I64" s="250">
        <v>0</v>
      </c>
      <c r="J64" s="250">
        <v>0</v>
      </c>
      <c r="K64" s="251">
        <v>0</v>
      </c>
      <c r="L64" s="251">
        <v>0</v>
      </c>
      <c r="M64" s="251"/>
      <c r="N64" s="251"/>
      <c r="O64" s="25">
        <f t="shared" si="9"/>
        <v>2000</v>
      </c>
      <c r="P64" s="272">
        <f>'Budget Working Paper'!I65</f>
        <v>2000</v>
      </c>
    </row>
    <row r="65" spans="1:18" ht="15.75" thickBot="1" x14ac:dyDescent="0.3">
      <c r="A65" s="285">
        <v>4445</v>
      </c>
      <c r="B65" s="287" t="s">
        <v>93</v>
      </c>
      <c r="C65" s="49">
        <v>5250</v>
      </c>
      <c r="D65" s="250">
        <v>5775</v>
      </c>
      <c r="E65" s="250">
        <v>6550</v>
      </c>
      <c r="F65" s="25">
        <v>6050</v>
      </c>
      <c r="G65" s="49">
        <v>6000</v>
      </c>
      <c r="H65" s="250">
        <v>7950</v>
      </c>
      <c r="I65" s="250">
        <v>0</v>
      </c>
      <c r="J65" s="250">
        <v>0</v>
      </c>
      <c r="K65" s="251">
        <v>0</v>
      </c>
      <c r="L65" s="251">
        <v>100</v>
      </c>
      <c r="M65" s="251"/>
      <c r="N65" s="251"/>
      <c r="O65" s="25">
        <f t="shared" si="9"/>
        <v>8050</v>
      </c>
      <c r="P65" s="272">
        <f>'Budget Working Paper'!I66</f>
        <v>10000</v>
      </c>
    </row>
    <row r="66" spans="1:18" s="14" customFormat="1" ht="16.5" thickTop="1" thickBot="1" x14ac:dyDescent="0.3">
      <c r="A66" s="19"/>
      <c r="B66" s="284" t="s">
        <v>34</v>
      </c>
      <c r="C66" s="32">
        <f>SUM(C57:C65)</f>
        <v>305996.36</v>
      </c>
      <c r="D66" s="33">
        <f t="shared" ref="D66:N66" si="10">SUM(D57:D65)</f>
        <v>306950.08</v>
      </c>
      <c r="E66" s="33">
        <f t="shared" si="10"/>
        <v>145370.08000000002</v>
      </c>
      <c r="F66" s="34">
        <f t="shared" si="10"/>
        <v>231401</v>
      </c>
      <c r="G66" s="32">
        <f t="shared" si="10"/>
        <v>173150</v>
      </c>
      <c r="H66" s="33">
        <f t="shared" si="10"/>
        <v>65575.92</v>
      </c>
      <c r="I66" s="33">
        <f t="shared" si="10"/>
        <v>17907.830000000002</v>
      </c>
      <c r="J66" s="33">
        <f t="shared" si="10"/>
        <v>37671.58</v>
      </c>
      <c r="K66" s="33">
        <f t="shared" si="10"/>
        <v>21393.79</v>
      </c>
      <c r="L66" s="33">
        <f t="shared" si="10"/>
        <v>10907</v>
      </c>
      <c r="M66" s="33">
        <f t="shared" si="10"/>
        <v>37000.520000000004</v>
      </c>
      <c r="N66" s="33">
        <f t="shared" si="10"/>
        <v>0</v>
      </c>
      <c r="O66" s="34">
        <f>SUM(O57:O65)</f>
        <v>190456.63999999998</v>
      </c>
      <c r="P66" s="270">
        <f>SUM(P57:P65)</f>
        <v>299000</v>
      </c>
      <c r="Q66" s="38"/>
      <c r="R66" s="83"/>
    </row>
    <row r="67" spans="1:18" ht="15.75" thickTop="1" x14ac:dyDescent="0.25">
      <c r="A67" s="562" t="s">
        <v>35</v>
      </c>
      <c r="B67" s="563"/>
      <c r="C67" s="49"/>
      <c r="D67" s="250"/>
      <c r="E67" s="250"/>
      <c r="F67" s="25"/>
      <c r="G67" s="49"/>
      <c r="H67" s="250"/>
      <c r="I67" s="250"/>
      <c r="J67" s="250"/>
      <c r="K67" s="554"/>
      <c r="L67" s="554"/>
      <c r="M67" s="554"/>
      <c r="N67" s="554"/>
      <c r="O67" s="25"/>
      <c r="P67" s="272"/>
    </row>
    <row r="68" spans="1:18" x14ac:dyDescent="0.25">
      <c r="A68" s="285">
        <v>4505</v>
      </c>
      <c r="B68" s="287" t="s">
        <v>94</v>
      </c>
      <c r="C68" s="49">
        <v>0</v>
      </c>
      <c r="D68" s="250">
        <v>6400.75</v>
      </c>
      <c r="E68" s="250">
        <v>4273.75</v>
      </c>
      <c r="F68" s="25">
        <v>0</v>
      </c>
      <c r="G68" s="49">
        <v>0</v>
      </c>
      <c r="H68" s="250">
        <v>0</v>
      </c>
      <c r="I68" s="250">
        <v>0</v>
      </c>
      <c r="J68" s="250">
        <v>0</v>
      </c>
      <c r="K68" s="251">
        <v>0</v>
      </c>
      <c r="L68" s="251">
        <v>0</v>
      </c>
      <c r="M68" s="251"/>
      <c r="N68" s="251">
        <f>G68-H68-I68-J68</f>
        <v>0</v>
      </c>
      <c r="O68" s="25">
        <f t="shared" ref="O68:O78" si="11">SUM(H68:N68)</f>
        <v>0</v>
      </c>
      <c r="P68" s="272">
        <f>'Budget Working Paper'!I69</f>
        <v>0</v>
      </c>
      <c r="R68" s="191"/>
    </row>
    <row r="69" spans="1:18" x14ac:dyDescent="0.25">
      <c r="A69" s="285">
        <v>4510</v>
      </c>
      <c r="B69" s="287" t="s">
        <v>95</v>
      </c>
      <c r="C69" s="49">
        <v>5245</v>
      </c>
      <c r="D69" s="250">
        <v>0</v>
      </c>
      <c r="E69" s="250">
        <v>28640.5</v>
      </c>
      <c r="F69" s="25">
        <v>16872</v>
      </c>
      <c r="G69" s="49">
        <v>0</v>
      </c>
      <c r="H69" s="250">
        <v>0</v>
      </c>
      <c r="I69" s="250">
        <v>0</v>
      </c>
      <c r="J69" s="250">
        <v>0</v>
      </c>
      <c r="K69" s="251">
        <v>0</v>
      </c>
      <c r="L69" s="251">
        <v>0</v>
      </c>
      <c r="M69" s="251"/>
      <c r="N69" s="251">
        <f>G69-H69-I69-J69</f>
        <v>0</v>
      </c>
      <c r="O69" s="25">
        <f t="shared" si="11"/>
        <v>0</v>
      </c>
      <c r="P69" s="272">
        <f>'Budget Working Paper'!I70</f>
        <v>0</v>
      </c>
    </row>
    <row r="70" spans="1:18" x14ac:dyDescent="0.25">
      <c r="A70" s="285">
        <v>4512</v>
      </c>
      <c r="B70" s="287" t="s">
        <v>96</v>
      </c>
      <c r="C70" s="49">
        <v>45000</v>
      </c>
      <c r="D70" s="250">
        <v>60000</v>
      </c>
      <c r="E70" s="250">
        <v>75000</v>
      </c>
      <c r="F70" s="25">
        <v>30000</v>
      </c>
      <c r="G70" s="49">
        <v>67500</v>
      </c>
      <c r="H70" s="250">
        <v>37500</v>
      </c>
      <c r="I70" s="250">
        <v>0</v>
      </c>
      <c r="J70" s="250">
        <v>0</v>
      </c>
      <c r="K70" s="251">
        <v>0</v>
      </c>
      <c r="L70" s="251">
        <v>15000</v>
      </c>
      <c r="M70" s="251"/>
      <c r="N70" s="251"/>
      <c r="O70" s="25">
        <f t="shared" si="11"/>
        <v>52500</v>
      </c>
      <c r="P70" s="272">
        <f>'Budget Working Paper'!I71</f>
        <v>60000</v>
      </c>
    </row>
    <row r="71" spans="1:18" x14ac:dyDescent="0.25">
      <c r="A71" s="285">
        <v>4515</v>
      </c>
      <c r="B71" s="287" t="s">
        <v>97</v>
      </c>
      <c r="C71" s="49">
        <v>338.83</v>
      </c>
      <c r="D71" s="250">
        <v>309.39999999999998</v>
      </c>
      <c r="E71" s="250">
        <v>0</v>
      </c>
      <c r="F71" s="25">
        <v>668.7</v>
      </c>
      <c r="G71" s="49">
        <v>100</v>
      </c>
      <c r="H71" s="250">
        <v>538.66</v>
      </c>
      <c r="I71" s="250">
        <v>10.4</v>
      </c>
      <c r="J71" s="250">
        <v>121.2</v>
      </c>
      <c r="K71" s="251">
        <v>72.900000000000006</v>
      </c>
      <c r="L71" s="251">
        <v>17.600000000000001</v>
      </c>
      <c r="M71" s="251">
        <v>146.6</v>
      </c>
      <c r="N71" s="251"/>
      <c r="O71" s="25">
        <f t="shared" si="11"/>
        <v>907.36</v>
      </c>
      <c r="P71" s="272">
        <f>'Budget Working Paper'!I72</f>
        <v>1000</v>
      </c>
    </row>
    <row r="72" spans="1:18" x14ac:dyDescent="0.25">
      <c r="A72" s="285">
        <v>4516</v>
      </c>
      <c r="B72" s="287" t="s">
        <v>98</v>
      </c>
      <c r="C72" s="49">
        <v>4559.5</v>
      </c>
      <c r="D72" s="250">
        <v>23072.81</v>
      </c>
      <c r="E72" s="250">
        <v>10673.26</v>
      </c>
      <c r="F72" s="25">
        <v>5879.85</v>
      </c>
      <c r="G72" s="49">
        <v>8000</v>
      </c>
      <c r="H72" s="250">
        <v>949.76</v>
      </c>
      <c r="I72" s="250">
        <v>247.5</v>
      </c>
      <c r="J72" s="250">
        <v>166.91</v>
      </c>
      <c r="K72" s="251">
        <v>217.59</v>
      </c>
      <c r="L72" s="251">
        <v>224.85</v>
      </c>
      <c r="M72" s="251">
        <v>223.12</v>
      </c>
      <c r="N72" s="251"/>
      <c r="O72" s="25">
        <f t="shared" si="11"/>
        <v>2029.73</v>
      </c>
      <c r="P72" s="272">
        <f>'Budget Working Paper'!I73</f>
        <v>10000</v>
      </c>
    </row>
    <row r="73" spans="1:18" x14ac:dyDescent="0.25">
      <c r="A73" s="285">
        <v>4517</v>
      </c>
      <c r="B73" s="287" t="s">
        <v>99</v>
      </c>
      <c r="C73" s="49">
        <v>19100</v>
      </c>
      <c r="D73" s="250">
        <v>20062.5</v>
      </c>
      <c r="E73" s="250">
        <v>24560</v>
      </c>
      <c r="F73" s="25">
        <v>5000</v>
      </c>
      <c r="G73" s="49">
        <v>8000</v>
      </c>
      <c r="H73" s="250">
        <v>5700</v>
      </c>
      <c r="I73" s="250">
        <v>1500</v>
      </c>
      <c r="J73" s="250">
        <v>1000</v>
      </c>
      <c r="K73" s="251">
        <v>0</v>
      </c>
      <c r="L73" s="251">
        <v>-600</v>
      </c>
      <c r="M73" s="251">
        <v>-1250</v>
      </c>
      <c r="N73" s="251"/>
      <c r="O73" s="25">
        <f t="shared" si="11"/>
        <v>6350</v>
      </c>
      <c r="P73" s="272">
        <v>30000</v>
      </c>
    </row>
    <row r="74" spans="1:18" x14ac:dyDescent="0.25">
      <c r="A74" s="285">
        <v>4518</v>
      </c>
      <c r="B74" s="287" t="s">
        <v>115</v>
      </c>
      <c r="C74" s="49">
        <v>44399.97</v>
      </c>
      <c r="D74" s="250">
        <v>0</v>
      </c>
      <c r="E74" s="247"/>
      <c r="F74" s="247"/>
      <c r="G74" s="49">
        <v>14400</v>
      </c>
      <c r="H74" s="250">
        <v>0</v>
      </c>
      <c r="I74" s="250">
        <v>0</v>
      </c>
      <c r="J74" s="250">
        <v>0</v>
      </c>
      <c r="K74" s="251"/>
      <c r="L74" s="251">
        <v>4972</v>
      </c>
      <c r="M74" s="251"/>
      <c r="N74" s="251"/>
      <c r="O74" s="25">
        <f t="shared" si="11"/>
        <v>4972</v>
      </c>
      <c r="P74" s="496">
        <v>150000</v>
      </c>
    </row>
    <row r="75" spans="1:18" x14ac:dyDescent="0.25">
      <c r="A75" s="285">
        <v>4520</v>
      </c>
      <c r="B75" s="287" t="s">
        <v>100</v>
      </c>
      <c r="C75" s="49">
        <v>12268.71</v>
      </c>
      <c r="D75" s="250">
        <v>86356.24</v>
      </c>
      <c r="E75" s="250">
        <v>6455.49</v>
      </c>
      <c r="F75" s="25">
        <v>12224.08</v>
      </c>
      <c r="G75" s="49">
        <v>0</v>
      </c>
      <c r="H75" s="250">
        <v>3257.35</v>
      </c>
      <c r="I75" s="250">
        <v>1816.88</v>
      </c>
      <c r="J75" s="250">
        <v>4362</v>
      </c>
      <c r="K75" s="251">
        <v>6638</v>
      </c>
      <c r="L75" s="251">
        <v>0</v>
      </c>
      <c r="M75" s="251"/>
      <c r="N75" s="251"/>
      <c r="O75" s="25">
        <f t="shared" si="11"/>
        <v>16074.23</v>
      </c>
      <c r="P75" s="272">
        <f>'Budget Working Paper'!I76</f>
        <v>35000</v>
      </c>
    </row>
    <row r="76" spans="1:18" x14ac:dyDescent="0.25">
      <c r="A76" s="285">
        <v>4521</v>
      </c>
      <c r="B76" s="287" t="s">
        <v>101</v>
      </c>
      <c r="C76" s="49">
        <v>3000</v>
      </c>
      <c r="D76" s="250">
        <v>29733.33</v>
      </c>
      <c r="E76" s="250">
        <v>22600</v>
      </c>
      <c r="F76" s="25">
        <v>16600</v>
      </c>
      <c r="G76" s="49">
        <v>10800</v>
      </c>
      <c r="H76" s="250">
        <v>13200</v>
      </c>
      <c r="I76" s="250">
        <v>5366.67</v>
      </c>
      <c r="J76" s="250">
        <v>5366.67</v>
      </c>
      <c r="K76" s="251">
        <v>5366.67</v>
      </c>
      <c r="L76" s="251">
        <v>1200</v>
      </c>
      <c r="M76" s="251">
        <v>5366.67</v>
      </c>
      <c r="N76" s="251"/>
      <c r="O76" s="25">
        <f t="shared" si="11"/>
        <v>35866.679999999993</v>
      </c>
      <c r="P76" s="272">
        <f>'Budget Working Paper'!I77</f>
        <v>65000</v>
      </c>
    </row>
    <row r="77" spans="1:18" x14ac:dyDescent="0.25">
      <c r="A77" s="285">
        <v>4522</v>
      </c>
      <c r="B77" s="287" t="s">
        <v>102</v>
      </c>
      <c r="C77" s="49">
        <v>29.87</v>
      </c>
      <c r="D77" s="250">
        <v>1854.68</v>
      </c>
      <c r="E77" s="251">
        <v>0</v>
      </c>
      <c r="F77" s="56">
        <v>0</v>
      </c>
      <c r="G77" s="49">
        <v>0</v>
      </c>
      <c r="H77" s="250">
        <v>0</v>
      </c>
      <c r="I77" s="250">
        <v>0</v>
      </c>
      <c r="J77" s="250">
        <v>0</v>
      </c>
      <c r="K77" s="251">
        <v>0</v>
      </c>
      <c r="L77" s="251">
        <v>0</v>
      </c>
      <c r="M77" s="251"/>
      <c r="N77" s="251"/>
      <c r="O77" s="25">
        <f t="shared" si="11"/>
        <v>0</v>
      </c>
      <c r="P77" s="272">
        <f>'Budget Working Paper'!I78</f>
        <v>0</v>
      </c>
    </row>
    <row r="78" spans="1:18" ht="15.75" thickBot="1" x14ac:dyDescent="0.3">
      <c r="A78" s="285">
        <v>4590</v>
      </c>
      <c r="B78" s="287" t="s">
        <v>103</v>
      </c>
      <c r="C78" s="49">
        <v>19208.490000000002</v>
      </c>
      <c r="D78" s="250">
        <v>5464.29</v>
      </c>
      <c r="E78" s="250">
        <v>13750.12</v>
      </c>
      <c r="F78" s="25">
        <v>6161.82</v>
      </c>
      <c r="G78" s="49">
        <v>5200</v>
      </c>
      <c r="H78" s="250">
        <v>6464.3</v>
      </c>
      <c r="I78" s="250">
        <v>0</v>
      </c>
      <c r="J78" s="250">
        <v>0</v>
      </c>
      <c r="K78" s="251">
        <v>0</v>
      </c>
      <c r="L78" s="251">
        <v>0</v>
      </c>
      <c r="M78" s="251"/>
      <c r="N78" s="251"/>
      <c r="O78" s="25">
        <f t="shared" si="11"/>
        <v>6464.3</v>
      </c>
      <c r="P78" s="415" t="s">
        <v>513</v>
      </c>
    </row>
    <row r="79" spans="1:18" s="14" customFormat="1" ht="16.5" thickTop="1" thickBot="1" x14ac:dyDescent="0.3">
      <c r="A79" s="19"/>
      <c r="B79" s="284" t="s">
        <v>104</v>
      </c>
      <c r="C79" s="32">
        <f t="shared" ref="C79:P79" si="12">SUM(C68:C78)</f>
        <v>153150.37</v>
      </c>
      <c r="D79" s="33">
        <f t="shared" si="12"/>
        <v>233254.00000000003</v>
      </c>
      <c r="E79" s="33">
        <f>SUM(E68:E78)</f>
        <v>185953.12</v>
      </c>
      <c r="F79" s="34">
        <f>SUM(F68:F78)</f>
        <v>93406.449999999983</v>
      </c>
      <c r="G79" s="32">
        <f t="shared" si="12"/>
        <v>114000</v>
      </c>
      <c r="H79" s="33">
        <f t="shared" si="12"/>
        <v>67610.070000000007</v>
      </c>
      <c r="I79" s="33">
        <f t="shared" si="12"/>
        <v>8941.4500000000007</v>
      </c>
      <c r="J79" s="33">
        <f t="shared" si="12"/>
        <v>11016.78</v>
      </c>
      <c r="K79" s="33">
        <f t="shared" si="12"/>
        <v>12295.16</v>
      </c>
      <c r="L79" s="33">
        <f t="shared" si="12"/>
        <v>20814.45</v>
      </c>
      <c r="M79" s="33">
        <f t="shared" si="12"/>
        <v>4486.3900000000003</v>
      </c>
      <c r="N79" s="33">
        <f t="shared" si="12"/>
        <v>0</v>
      </c>
      <c r="O79" s="34">
        <f t="shared" si="12"/>
        <v>125164.29999999999</v>
      </c>
      <c r="P79" s="270">
        <f t="shared" si="12"/>
        <v>351000</v>
      </c>
      <c r="Q79" s="38"/>
      <c r="R79" s="83"/>
    </row>
    <row r="80" spans="1:18" ht="15.75" thickTop="1" x14ac:dyDescent="0.25">
      <c r="A80" s="562" t="s">
        <v>36</v>
      </c>
      <c r="B80" s="563"/>
      <c r="C80" s="49"/>
      <c r="D80" s="250"/>
      <c r="E80" s="250"/>
      <c r="F80" s="25"/>
      <c r="G80" s="49"/>
      <c r="H80" s="250"/>
      <c r="I80" s="250"/>
      <c r="J80" s="250"/>
      <c r="K80" s="554"/>
      <c r="L80" s="554"/>
      <c r="M80" s="554"/>
      <c r="N80" s="554"/>
      <c r="O80" s="25"/>
      <c r="P80" s="272"/>
    </row>
    <row r="81" spans="1:18" x14ac:dyDescent="0.25">
      <c r="A81" s="285">
        <v>4600</v>
      </c>
      <c r="B81" s="287" t="s">
        <v>105</v>
      </c>
      <c r="C81" s="49">
        <v>52158.82</v>
      </c>
      <c r="D81" s="250">
        <v>98971.39</v>
      </c>
      <c r="E81" s="250">
        <v>99256.27</v>
      </c>
      <c r="F81" s="25">
        <v>29007.200000000001</v>
      </c>
      <c r="G81" s="49">
        <v>0</v>
      </c>
      <c r="H81" s="250">
        <v>0</v>
      </c>
      <c r="I81" s="250">
        <v>0</v>
      </c>
      <c r="J81" s="250">
        <v>0</v>
      </c>
      <c r="K81" s="251">
        <v>0</v>
      </c>
      <c r="L81" s="251"/>
      <c r="M81" s="251"/>
      <c r="N81" s="251">
        <f>G81-H81-I81-J81</f>
        <v>0</v>
      </c>
      <c r="O81" s="25">
        <f>SUM(H81:N81)</f>
        <v>0</v>
      </c>
      <c r="P81" s="272">
        <f>'Budget Working Paper'!I82</f>
        <v>0</v>
      </c>
    </row>
    <row r="82" spans="1:18" x14ac:dyDescent="0.25">
      <c r="A82" s="285">
        <v>4610</v>
      </c>
      <c r="B82" s="287" t="s">
        <v>106</v>
      </c>
      <c r="C82" s="49">
        <v>0</v>
      </c>
      <c r="D82" s="250">
        <v>50527.83</v>
      </c>
      <c r="E82" s="250">
        <v>74959.679999999993</v>
      </c>
      <c r="F82" s="25">
        <v>0</v>
      </c>
      <c r="G82" s="49">
        <v>0</v>
      </c>
      <c r="H82" s="250">
        <v>26250.9</v>
      </c>
      <c r="I82" s="250">
        <v>0</v>
      </c>
      <c r="J82" s="250">
        <v>0</v>
      </c>
      <c r="K82" s="251">
        <v>0</v>
      </c>
      <c r="L82" s="251"/>
      <c r="M82" s="251"/>
      <c r="N82" s="251"/>
      <c r="O82" s="25">
        <v>26250.9</v>
      </c>
      <c r="P82" s="272">
        <f>'Budget Working Paper'!I83</f>
        <v>0</v>
      </c>
    </row>
    <row r="83" spans="1:18" ht="15.75" thickBot="1" x14ac:dyDescent="0.3">
      <c r="A83" s="285">
        <v>4611</v>
      </c>
      <c r="B83" s="287" t="s">
        <v>116</v>
      </c>
      <c r="C83" s="60">
        <v>0</v>
      </c>
      <c r="D83" s="251">
        <v>0</v>
      </c>
      <c r="E83" s="251">
        <v>0</v>
      </c>
      <c r="F83" s="56">
        <v>22517</v>
      </c>
      <c r="G83" s="49">
        <v>0</v>
      </c>
      <c r="H83" s="250">
        <v>90068</v>
      </c>
      <c r="I83" s="250">
        <v>0</v>
      </c>
      <c r="J83" s="250">
        <v>0</v>
      </c>
      <c r="K83" s="251">
        <v>0</v>
      </c>
      <c r="L83" s="251"/>
      <c r="M83" s="251">
        <v>258890.22</v>
      </c>
      <c r="N83" s="251"/>
      <c r="O83" s="25">
        <v>90068</v>
      </c>
      <c r="P83" s="496">
        <v>250139.92</v>
      </c>
    </row>
    <row r="84" spans="1:18" s="14" customFormat="1" ht="16.5" thickTop="1" thickBot="1" x14ac:dyDescent="0.3">
      <c r="A84" s="19"/>
      <c r="B84" s="284" t="s">
        <v>37</v>
      </c>
      <c r="C84" s="32">
        <f>SUM(C81:C83)</f>
        <v>52158.82</v>
      </c>
      <c r="D84" s="33">
        <f t="shared" ref="D84:P84" si="13">SUM(D81:D83)</f>
        <v>149499.22</v>
      </c>
      <c r="E84" s="33">
        <f t="shared" si="13"/>
        <v>174215.95</v>
      </c>
      <c r="F84" s="34">
        <f t="shared" si="13"/>
        <v>51524.2</v>
      </c>
      <c r="G84" s="32">
        <f t="shared" si="13"/>
        <v>0</v>
      </c>
      <c r="H84" s="33">
        <f t="shared" si="13"/>
        <v>116318.9</v>
      </c>
      <c r="I84" s="33">
        <f t="shared" si="13"/>
        <v>0</v>
      </c>
      <c r="J84" s="33">
        <f t="shared" si="13"/>
        <v>0</v>
      </c>
      <c r="K84" s="33">
        <f t="shared" si="13"/>
        <v>0</v>
      </c>
      <c r="L84" s="33">
        <f t="shared" si="13"/>
        <v>0</v>
      </c>
      <c r="M84" s="33">
        <f t="shared" si="13"/>
        <v>258890.22</v>
      </c>
      <c r="N84" s="33">
        <f t="shared" si="13"/>
        <v>0</v>
      </c>
      <c r="O84" s="34">
        <f t="shared" si="13"/>
        <v>116318.9</v>
      </c>
      <c r="P84" s="270">
        <f t="shared" si="13"/>
        <v>250139.92</v>
      </c>
      <c r="Q84" s="38"/>
      <c r="R84" s="83"/>
    </row>
    <row r="85" spans="1:18" ht="15.75" thickTop="1" x14ac:dyDescent="0.25">
      <c r="A85" s="562" t="s">
        <v>108</v>
      </c>
      <c r="B85" s="563"/>
      <c r="C85" s="53"/>
      <c r="D85" s="54"/>
      <c r="E85" s="54"/>
      <c r="F85" s="55"/>
      <c r="G85" s="53"/>
      <c r="H85" s="54"/>
      <c r="I85" s="54"/>
      <c r="J85" s="54"/>
      <c r="K85" s="54"/>
      <c r="L85" s="54"/>
      <c r="M85" s="54"/>
      <c r="N85" s="54"/>
      <c r="O85" s="55"/>
      <c r="P85" s="283"/>
    </row>
    <row r="86" spans="1:18" x14ac:dyDescent="0.25">
      <c r="A86" s="285">
        <v>4799</v>
      </c>
      <c r="B86" s="287" t="s">
        <v>107</v>
      </c>
      <c r="C86" s="49">
        <v>0</v>
      </c>
      <c r="D86" s="250">
        <v>0</v>
      </c>
      <c r="E86" s="250">
        <v>1864.54</v>
      </c>
      <c r="F86" s="25">
        <v>0</v>
      </c>
      <c r="G86" s="49">
        <v>0</v>
      </c>
      <c r="H86" s="250">
        <v>0</v>
      </c>
      <c r="I86" s="250">
        <v>0</v>
      </c>
      <c r="J86" s="250"/>
      <c r="K86" s="250"/>
      <c r="L86" s="250"/>
      <c r="M86" s="250"/>
      <c r="N86" s="250">
        <f>G86-H86-I86-J86</f>
        <v>0</v>
      </c>
      <c r="O86" s="25">
        <f>SUM(H86:N86)</f>
        <v>0</v>
      </c>
      <c r="P86" s="272">
        <f>'Budget Working Paper'!I87</f>
        <v>0</v>
      </c>
    </row>
    <row r="87" spans="1:18" ht="15.75" thickBot="1" x14ac:dyDescent="0.3">
      <c r="A87" s="285">
        <v>4610</v>
      </c>
      <c r="B87" s="287" t="s">
        <v>106</v>
      </c>
      <c r="C87" s="49">
        <v>0</v>
      </c>
      <c r="D87" s="250">
        <v>0</v>
      </c>
      <c r="E87" s="250">
        <v>0</v>
      </c>
      <c r="F87" s="25">
        <v>0</v>
      </c>
      <c r="G87" s="49">
        <v>0</v>
      </c>
      <c r="H87" s="250">
        <v>0</v>
      </c>
      <c r="I87" s="250">
        <v>0</v>
      </c>
      <c r="J87" s="250"/>
      <c r="K87" s="250"/>
      <c r="L87" s="250"/>
      <c r="M87" s="250"/>
      <c r="N87" s="250">
        <f>G87-H87-I87-J87</f>
        <v>0</v>
      </c>
      <c r="O87" s="25">
        <f>SUM(H87:N87)</f>
        <v>0</v>
      </c>
      <c r="P87" s="272">
        <f>'Budget Working Paper'!I88</f>
        <v>0</v>
      </c>
    </row>
    <row r="88" spans="1:18" s="14" customFormat="1" ht="16.5" thickTop="1" thickBot="1" x14ac:dyDescent="0.3">
      <c r="A88" s="19"/>
      <c r="B88" s="284" t="s">
        <v>38</v>
      </c>
      <c r="C88" s="32">
        <f>SUM(C86:C87)</f>
        <v>0</v>
      </c>
      <c r="D88" s="33">
        <f t="shared" ref="D88:P88" si="14">SUM(D86:D87)</f>
        <v>0</v>
      </c>
      <c r="E88" s="33">
        <f t="shared" si="14"/>
        <v>1864.54</v>
      </c>
      <c r="F88" s="34">
        <f t="shared" si="14"/>
        <v>0</v>
      </c>
      <c r="G88" s="32">
        <f t="shared" si="14"/>
        <v>0</v>
      </c>
      <c r="H88" s="33">
        <f t="shared" si="14"/>
        <v>0</v>
      </c>
      <c r="I88" s="33">
        <f t="shared" si="14"/>
        <v>0</v>
      </c>
      <c r="J88" s="33">
        <f t="shared" si="14"/>
        <v>0</v>
      </c>
      <c r="K88" s="33">
        <f t="shared" si="14"/>
        <v>0</v>
      </c>
      <c r="L88" s="33">
        <f t="shared" si="14"/>
        <v>0</v>
      </c>
      <c r="M88" s="33">
        <f t="shared" si="14"/>
        <v>0</v>
      </c>
      <c r="N88" s="33">
        <f t="shared" si="14"/>
        <v>0</v>
      </c>
      <c r="O88" s="34">
        <f t="shared" si="14"/>
        <v>0</v>
      </c>
      <c r="P88" s="270">
        <f t="shared" si="14"/>
        <v>0</v>
      </c>
      <c r="Q88" s="38"/>
      <c r="R88" s="83"/>
    </row>
    <row r="89" spans="1:18" ht="15.75" thickTop="1" x14ac:dyDescent="0.25">
      <c r="A89" s="562" t="s">
        <v>118</v>
      </c>
      <c r="B89" s="563"/>
      <c r="C89" s="49"/>
      <c r="D89" s="250"/>
      <c r="E89" s="250"/>
      <c r="F89" s="25"/>
      <c r="G89" s="49"/>
      <c r="H89" s="250"/>
      <c r="I89" s="250"/>
      <c r="J89" s="250"/>
      <c r="K89" s="250"/>
      <c r="L89" s="250"/>
      <c r="M89" s="250"/>
      <c r="N89" s="250"/>
      <c r="O89" s="25"/>
      <c r="P89" s="272"/>
    </row>
    <row r="90" spans="1:18" ht="15.75" thickBot="1" x14ac:dyDescent="0.3">
      <c r="A90" s="285">
        <v>4801</v>
      </c>
      <c r="B90" s="287" t="s">
        <v>119</v>
      </c>
      <c r="C90" s="49">
        <v>303391</v>
      </c>
      <c r="D90" s="250">
        <v>0</v>
      </c>
      <c r="E90" s="250">
        <v>0</v>
      </c>
      <c r="F90" s="25">
        <v>0</v>
      </c>
      <c r="G90" s="49">
        <v>0</v>
      </c>
      <c r="H90" s="250">
        <v>0</v>
      </c>
      <c r="I90" s="250">
        <v>0</v>
      </c>
      <c r="J90" s="250"/>
      <c r="K90" s="250"/>
      <c r="L90" s="250"/>
      <c r="M90" s="250"/>
      <c r="N90" s="250">
        <f>G90-H90-I90-J90</f>
        <v>0</v>
      </c>
      <c r="O90" s="25">
        <f>SUM(H90:N90)</f>
        <v>0</v>
      </c>
      <c r="P90" s="272">
        <f>'Budget Working Paper'!I91</f>
        <v>0</v>
      </c>
    </row>
    <row r="91" spans="1:18" s="14" customFormat="1" ht="16.5" thickTop="1" thickBot="1" x14ac:dyDescent="0.3">
      <c r="A91" s="19"/>
      <c r="B91" s="284" t="s">
        <v>120</v>
      </c>
      <c r="C91" s="32">
        <f>SUM(C90)</f>
        <v>303391</v>
      </c>
      <c r="D91" s="33">
        <f t="shared" ref="D91:P91" si="15">SUM(D90)</f>
        <v>0</v>
      </c>
      <c r="E91" s="33">
        <f t="shared" si="15"/>
        <v>0</v>
      </c>
      <c r="F91" s="34">
        <f t="shared" si="15"/>
        <v>0</v>
      </c>
      <c r="G91" s="32">
        <f t="shared" si="15"/>
        <v>0</v>
      </c>
      <c r="H91" s="33">
        <f t="shared" si="15"/>
        <v>0</v>
      </c>
      <c r="I91" s="33">
        <f t="shared" si="15"/>
        <v>0</v>
      </c>
      <c r="J91" s="33">
        <f t="shared" si="15"/>
        <v>0</v>
      </c>
      <c r="K91" s="33">
        <f t="shared" si="15"/>
        <v>0</v>
      </c>
      <c r="L91" s="33">
        <f t="shared" si="15"/>
        <v>0</v>
      </c>
      <c r="M91" s="33">
        <f t="shared" si="15"/>
        <v>0</v>
      </c>
      <c r="N91" s="33">
        <f t="shared" si="15"/>
        <v>0</v>
      </c>
      <c r="O91" s="34">
        <f t="shared" si="15"/>
        <v>0</v>
      </c>
      <c r="P91" s="270">
        <f t="shared" si="15"/>
        <v>0</v>
      </c>
      <c r="Q91" s="38"/>
      <c r="R91" s="83"/>
    </row>
    <row r="92" spans="1:18" ht="15.75" thickTop="1" x14ac:dyDescent="0.25">
      <c r="A92" s="562" t="s">
        <v>8</v>
      </c>
      <c r="B92" s="563"/>
      <c r="C92" s="49"/>
      <c r="D92" s="250"/>
      <c r="E92" s="250"/>
      <c r="F92" s="25"/>
      <c r="G92" s="49"/>
      <c r="H92" s="250"/>
      <c r="I92" s="250"/>
      <c r="J92" s="250"/>
      <c r="K92" s="250"/>
      <c r="L92" s="250"/>
      <c r="M92" s="250"/>
      <c r="N92" s="250"/>
      <c r="O92" s="25"/>
      <c r="P92" s="272"/>
    </row>
    <row r="93" spans="1:18" x14ac:dyDescent="0.25">
      <c r="A93" s="285">
        <v>4900</v>
      </c>
      <c r="B93" s="287" t="s">
        <v>109</v>
      </c>
      <c r="C93" s="49">
        <v>0</v>
      </c>
      <c r="D93" s="250">
        <v>29932.13</v>
      </c>
      <c r="E93" s="250">
        <v>0</v>
      </c>
      <c r="F93" s="25">
        <v>0</v>
      </c>
      <c r="G93" s="49">
        <v>0</v>
      </c>
      <c r="H93" s="250">
        <v>0</v>
      </c>
      <c r="I93" s="250">
        <v>0</v>
      </c>
      <c r="J93" s="250"/>
      <c r="K93" s="250"/>
      <c r="L93" s="250"/>
      <c r="M93" s="250"/>
      <c r="N93" s="250">
        <f>G93-H93-I93-J93</f>
        <v>0</v>
      </c>
      <c r="O93" s="25">
        <f>SUM(H93:N93)</f>
        <v>0</v>
      </c>
      <c r="P93" s="272">
        <f>'Budget Working Paper'!I94</f>
        <v>0</v>
      </c>
    </row>
    <row r="94" spans="1:18" ht="15.75" thickBot="1" x14ac:dyDescent="0.3">
      <c r="A94" s="285">
        <v>4901</v>
      </c>
      <c r="B94" s="288" t="s">
        <v>117</v>
      </c>
      <c r="C94" s="49">
        <v>0</v>
      </c>
      <c r="D94" s="250">
        <v>0</v>
      </c>
      <c r="E94" s="250">
        <v>0</v>
      </c>
      <c r="F94" s="25">
        <v>0</v>
      </c>
      <c r="G94" s="49">
        <v>0</v>
      </c>
      <c r="H94" s="250">
        <v>0</v>
      </c>
      <c r="I94" s="250">
        <v>0</v>
      </c>
      <c r="J94" s="250"/>
      <c r="K94" s="250"/>
      <c r="L94" s="250">
        <v>0</v>
      </c>
      <c r="M94" s="250"/>
      <c r="N94" s="250">
        <f>G94-H94-I94-J94</f>
        <v>0</v>
      </c>
      <c r="O94" s="25">
        <f>SUM(H94:N94)</f>
        <v>0</v>
      </c>
      <c r="P94" s="272">
        <f>'Budget Working Paper'!I95</f>
        <v>0</v>
      </c>
    </row>
    <row r="95" spans="1:18" s="14" customFormat="1" ht="16.5" thickTop="1" thickBot="1" x14ac:dyDescent="0.3">
      <c r="A95" s="19"/>
      <c r="B95" s="20" t="s">
        <v>402</v>
      </c>
      <c r="C95" s="32">
        <f>SUM(C93:C94)</f>
        <v>0</v>
      </c>
      <c r="D95" s="33">
        <f t="shared" ref="D95:P95" si="16">SUM(D93:D94)</f>
        <v>29932.13</v>
      </c>
      <c r="E95" s="33">
        <f t="shared" si="16"/>
        <v>0</v>
      </c>
      <c r="F95" s="34">
        <f t="shared" si="16"/>
        <v>0</v>
      </c>
      <c r="G95" s="32">
        <f t="shared" si="16"/>
        <v>0</v>
      </c>
      <c r="H95" s="33">
        <f t="shared" si="16"/>
        <v>0</v>
      </c>
      <c r="I95" s="33">
        <f t="shared" si="16"/>
        <v>0</v>
      </c>
      <c r="J95" s="33">
        <f t="shared" si="16"/>
        <v>0</v>
      </c>
      <c r="K95" s="33">
        <f t="shared" si="16"/>
        <v>0</v>
      </c>
      <c r="L95" s="33">
        <f t="shared" si="16"/>
        <v>0</v>
      </c>
      <c r="M95" s="33">
        <f t="shared" si="16"/>
        <v>0</v>
      </c>
      <c r="N95" s="33">
        <f t="shared" si="16"/>
        <v>0</v>
      </c>
      <c r="O95" s="34">
        <f t="shared" si="16"/>
        <v>0</v>
      </c>
      <c r="P95" s="270">
        <f t="shared" si="16"/>
        <v>0</v>
      </c>
      <c r="Q95" s="38"/>
      <c r="R95" s="83"/>
    </row>
    <row r="96" spans="1:18" ht="15.75" thickTop="1" x14ac:dyDescent="0.25"/>
  </sheetData>
  <sheetProtection algorithmName="SHA-512" hashValue="q03Nvuf0eFAAeEtsdjR4iUPnTF4ogFQ+FuMx8/RgmOiy+3JGZKSQ7z8FNAThRjDwe56Xi65HWJ3zNjtp7TEOhA==" saltValue="/w8xLmcmE17ljQ4NSot14Q==" spinCount="100000" sheet="1" objects="1" scenarios="1"/>
  <mergeCells count="18">
    <mergeCell ref="K67:N67"/>
    <mergeCell ref="K80:N80"/>
    <mergeCell ref="A67:B67"/>
    <mergeCell ref="A80:B80"/>
    <mergeCell ref="A85:B85"/>
    <mergeCell ref="A89:B89"/>
    <mergeCell ref="A92:B92"/>
    <mergeCell ref="A40:B40"/>
    <mergeCell ref="A19:B19"/>
    <mergeCell ref="A49:B49"/>
    <mergeCell ref="A56:B56"/>
    <mergeCell ref="K19:N19"/>
    <mergeCell ref="K40:N40"/>
    <mergeCell ref="K49:N49"/>
    <mergeCell ref="K56:N56"/>
    <mergeCell ref="A1:P1"/>
    <mergeCell ref="A2:B2"/>
    <mergeCell ref="A3:B3"/>
  </mergeCells>
  <printOptions horizontalCentered="1"/>
  <pageMargins left="0" right="0" top="0" bottom="0" header="0" footer="0"/>
  <pageSetup scale="87" fitToHeight="0" orientation="landscape" cellComments="atEnd" r:id="rId1"/>
  <rowBreaks count="2" manualBreakCount="2">
    <brk id="39" max="16383" man="1"/>
    <brk id="84" max="16383" man="1"/>
  </rowBreaks>
  <ignoredErrors>
    <ignoredError sqref="O5:O8 O51:O54 O41:O47 O20:O22 O57:O65 O10:O16 O24:O38" formulaRange="1"/>
  </ignoredErrors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37892" r:id="rId4">
          <objectPr defaultSize="0" autoPict="0" r:id="rId5">
            <anchor moveWithCells="1">
              <from>
                <xdr:col>6</xdr:col>
                <xdr:colOff>47625</xdr:colOff>
                <xdr:row>3</xdr:row>
                <xdr:rowOff>9525</xdr:rowOff>
              </from>
              <to>
                <xdr:col>11</xdr:col>
                <xdr:colOff>228600</xdr:colOff>
                <xdr:row>3</xdr:row>
                <xdr:rowOff>180975</xdr:rowOff>
              </to>
            </anchor>
          </objectPr>
        </oleObject>
      </mc:Choice>
      <mc:Fallback>
        <oleObject progId="AcroExch.Document.DC" dvAspect="DVASPECT_ICON" shapeId="37892" r:id="rId4"/>
      </mc:Fallback>
    </mc:AlternateContent>
    <mc:AlternateContent xmlns:mc="http://schemas.openxmlformats.org/markup-compatibility/2006">
      <mc:Choice Requires="x14">
        <oleObject progId="AcroExch.Document.DC" dvAspect="DVASPECT_ICON" shapeId="37894" r:id="rId6">
          <objectPr defaultSize="0" autoPict="0" r:id="rId5">
            <anchor moveWithCells="1">
              <from>
                <xdr:col>5</xdr:col>
                <xdr:colOff>47625</xdr:colOff>
                <xdr:row>3</xdr:row>
                <xdr:rowOff>9525</xdr:rowOff>
              </from>
              <to>
                <xdr:col>11</xdr:col>
                <xdr:colOff>238125</xdr:colOff>
                <xdr:row>4</xdr:row>
                <xdr:rowOff>0</xdr:rowOff>
              </to>
            </anchor>
          </objectPr>
        </oleObject>
      </mc:Choice>
      <mc:Fallback>
        <oleObject progId="AcroExch.Document.DC" dvAspect="DVASPECT_ICON" shapeId="37894" r:id="rId6"/>
      </mc:Fallback>
    </mc:AlternateContent>
    <mc:AlternateContent xmlns:mc="http://schemas.openxmlformats.org/markup-compatibility/2006">
      <mc:Choice Requires="x14">
        <oleObject progId="AcroExch.Document.DC" dvAspect="DVASPECT_ICON" shapeId="37897" r:id="rId7">
          <objectPr defaultSize="0" autoPict="0" r:id="rId5">
            <anchor moveWithCells="1">
              <from>
                <xdr:col>4</xdr:col>
                <xdr:colOff>38100</xdr:colOff>
                <xdr:row>3</xdr:row>
                <xdr:rowOff>28575</xdr:rowOff>
              </from>
              <to>
                <xdr:col>11</xdr:col>
                <xdr:colOff>228600</xdr:colOff>
                <xdr:row>4</xdr:row>
                <xdr:rowOff>9525</xdr:rowOff>
              </to>
            </anchor>
          </objectPr>
        </oleObject>
      </mc:Choice>
      <mc:Fallback>
        <oleObject progId="AcroExch.Document.DC" dvAspect="DVASPECT_ICON" shapeId="37897" r:id="rId7"/>
      </mc:Fallback>
    </mc:AlternateContent>
    <mc:AlternateContent xmlns:mc="http://schemas.openxmlformats.org/markup-compatibility/2006">
      <mc:Choice Requires="x14">
        <oleObject progId="AcroExch.Document.DC" dvAspect="DVASPECT_ICON" shapeId="37904" r:id="rId8">
          <objectPr defaultSize="0" autoPict="0" r:id="rId9">
            <anchor moveWithCells="1">
              <from>
                <xdr:col>15</xdr:col>
                <xdr:colOff>57150</xdr:colOff>
                <xdr:row>2</xdr:row>
                <xdr:rowOff>180975</xdr:rowOff>
              </from>
              <to>
                <xdr:col>15</xdr:col>
                <xdr:colOff>295275</xdr:colOff>
                <xdr:row>3</xdr:row>
                <xdr:rowOff>161925</xdr:rowOff>
              </to>
            </anchor>
          </objectPr>
        </oleObject>
      </mc:Choice>
      <mc:Fallback>
        <oleObject progId="AcroExch.Document.DC" dvAspect="DVASPECT_ICON" shapeId="37904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0.59999389629810485"/>
    <pageSetUpPr fitToPage="1"/>
  </sheetPr>
  <dimension ref="A1:BJA285"/>
  <sheetViews>
    <sheetView zoomScale="130" zoomScaleNormal="130" workbookViewId="0">
      <pane ySplit="2" topLeftCell="A196" activePane="bottomLeft" state="frozen"/>
      <selection activeCell="A49" sqref="A49:B49"/>
      <selection pane="bottomLeft" activeCell="R205" sqref="R205"/>
    </sheetView>
  </sheetViews>
  <sheetFormatPr defaultColWidth="11.7109375" defaultRowHeight="15" x14ac:dyDescent="0.25"/>
  <cols>
    <col min="1" max="1" width="7.7109375" style="129" customWidth="1"/>
    <col min="2" max="2" width="16.7109375" style="61" customWidth="1"/>
    <col min="3" max="3" width="42.7109375" style="131" customWidth="1"/>
    <col min="4" max="5" width="17.7109375" style="61" hidden="1" customWidth="1"/>
    <col min="6" max="6" width="17.7109375" style="61" customWidth="1"/>
    <col min="7" max="7" width="21.7109375" style="61" customWidth="1"/>
    <col min="8" max="8" width="18.7109375" style="61" customWidth="1"/>
    <col min="9" max="15" width="17.7109375" style="61" hidden="1" customWidth="1"/>
    <col min="16" max="16" width="20.7109375" style="61" customWidth="1"/>
    <col min="17" max="17" width="17.7109375" style="61" customWidth="1"/>
    <col min="18" max="18" width="50.42578125" style="247" customWidth="1"/>
    <col min="19" max="1613" width="11.7109375" style="247"/>
    <col min="1614" max="16384" width="11.7109375" style="61"/>
  </cols>
  <sheetData>
    <row r="1" spans="1:19" ht="30" thickTop="1" thickBot="1" x14ac:dyDescent="0.3">
      <c r="A1" s="551" t="s">
        <v>15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3"/>
    </row>
    <row r="2" spans="1:19" ht="31.5" thickTop="1" thickBot="1" x14ac:dyDescent="0.3">
      <c r="A2" s="558" t="s">
        <v>494</v>
      </c>
      <c r="B2" s="603"/>
      <c r="C2" s="559"/>
      <c r="D2" s="8" t="s">
        <v>17</v>
      </c>
      <c r="E2" s="8" t="s">
        <v>16</v>
      </c>
      <c r="F2" s="12" t="s">
        <v>18</v>
      </c>
      <c r="G2" s="13" t="s">
        <v>19</v>
      </c>
      <c r="H2" s="10" t="s">
        <v>27</v>
      </c>
      <c r="I2" s="7" t="s">
        <v>20</v>
      </c>
      <c r="J2" s="7" t="s">
        <v>72</v>
      </c>
      <c r="K2" s="7" t="s">
        <v>71</v>
      </c>
      <c r="L2" s="7" t="s">
        <v>73</v>
      </c>
      <c r="M2" s="7" t="s">
        <v>74</v>
      </c>
      <c r="N2" s="7" t="s">
        <v>76</v>
      </c>
      <c r="O2" s="7" t="s">
        <v>75</v>
      </c>
      <c r="P2" s="11" t="s">
        <v>546</v>
      </c>
      <c r="Q2" s="373" t="s">
        <v>537</v>
      </c>
    </row>
    <row r="3" spans="1:19" s="247" customFormat="1" ht="15.75" customHeight="1" thickTop="1" thickBot="1" x14ac:dyDescent="0.3">
      <c r="A3" s="404"/>
      <c r="B3" s="405"/>
      <c r="C3" s="406"/>
      <c r="D3" s="610" t="s">
        <v>495</v>
      </c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2"/>
      <c r="R3" s="250"/>
    </row>
    <row r="4" spans="1:19" ht="15.75" customHeight="1" thickTop="1" thickBot="1" x14ac:dyDescent="0.3">
      <c r="A4" s="600" t="s">
        <v>160</v>
      </c>
      <c r="B4" s="601"/>
      <c r="C4" s="602"/>
      <c r="D4" s="613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5"/>
      <c r="R4" s="250"/>
    </row>
    <row r="5" spans="1:19" ht="15.75" thickTop="1" x14ac:dyDescent="0.25">
      <c r="A5" s="127">
        <v>510</v>
      </c>
      <c r="B5" s="2">
        <v>5125</v>
      </c>
      <c r="C5" s="133" t="s">
        <v>149</v>
      </c>
      <c r="D5" s="24">
        <v>10000.11</v>
      </c>
      <c r="E5" s="24">
        <v>10053.969999999999</v>
      </c>
      <c r="F5" s="24">
        <v>10027.040000000001</v>
      </c>
      <c r="G5" s="31">
        <v>3573.12</v>
      </c>
      <c r="H5" s="23">
        <v>5000</v>
      </c>
      <c r="I5" s="250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/>
      <c r="P5" s="31">
        <f>SUM(I5:O5)</f>
        <v>0</v>
      </c>
      <c r="Q5" s="269">
        <v>5000</v>
      </c>
      <c r="R5" s="250"/>
    </row>
    <row r="6" spans="1:19" x14ac:dyDescent="0.25">
      <c r="A6" s="127">
        <v>510</v>
      </c>
      <c r="B6" s="2">
        <v>5150</v>
      </c>
      <c r="C6" s="133" t="s">
        <v>150</v>
      </c>
      <c r="D6" s="24">
        <v>1211.7</v>
      </c>
      <c r="E6" s="24">
        <v>1809.93</v>
      </c>
      <c r="F6" s="24">
        <v>1805.09</v>
      </c>
      <c r="G6" s="31">
        <v>1986.5</v>
      </c>
      <c r="H6" s="23">
        <v>3600</v>
      </c>
      <c r="I6" s="24">
        <v>1149.3800000000001</v>
      </c>
      <c r="J6" s="24">
        <v>207.72</v>
      </c>
      <c r="K6" s="24">
        <v>207.72</v>
      </c>
      <c r="L6" s="24">
        <v>173.1</v>
      </c>
      <c r="M6" s="24">
        <v>207.72</v>
      </c>
      <c r="N6" s="24">
        <v>138.47999999999999</v>
      </c>
      <c r="O6" s="24"/>
      <c r="P6" s="31">
        <f t="shared" ref="P6:P17" si="0">SUM(I6:O6)</f>
        <v>2084.12</v>
      </c>
      <c r="Q6" s="269">
        <v>1820</v>
      </c>
      <c r="R6" s="250"/>
    </row>
    <row r="7" spans="1:19" x14ac:dyDescent="0.25">
      <c r="A7" s="127">
        <v>510</v>
      </c>
      <c r="B7" s="2">
        <v>5210</v>
      </c>
      <c r="C7" s="133" t="s">
        <v>330</v>
      </c>
      <c r="D7" s="24">
        <v>3310.78</v>
      </c>
      <c r="E7" s="24">
        <v>8329.74</v>
      </c>
      <c r="F7" s="24">
        <v>0</v>
      </c>
      <c r="G7" s="24">
        <v>0</v>
      </c>
      <c r="H7" s="23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/>
      <c r="P7" s="31">
        <f t="shared" si="0"/>
        <v>0</v>
      </c>
      <c r="Q7" s="269">
        <v>0</v>
      </c>
      <c r="R7" s="250"/>
    </row>
    <row r="8" spans="1:19" x14ac:dyDescent="0.25">
      <c r="A8" s="127">
        <v>510</v>
      </c>
      <c r="B8" s="2">
        <v>5270</v>
      </c>
      <c r="C8" s="133" t="s">
        <v>151</v>
      </c>
      <c r="D8" s="24">
        <v>75923.77</v>
      </c>
      <c r="E8" s="24">
        <v>71976.52</v>
      </c>
      <c r="F8" s="24">
        <v>60699.41</v>
      </c>
      <c r="G8" s="31">
        <v>36040.21</v>
      </c>
      <c r="H8" s="23">
        <v>48582</v>
      </c>
      <c r="I8" s="24">
        <v>19573.75</v>
      </c>
      <c r="J8" s="24">
        <v>3570.94</v>
      </c>
      <c r="K8" s="24">
        <v>3578.28</v>
      </c>
      <c r="L8" s="24">
        <v>3574.54</v>
      </c>
      <c r="M8" s="24">
        <v>3574.54</v>
      </c>
      <c r="N8" s="24">
        <v>3592.01</v>
      </c>
      <c r="O8" s="24">
        <v>0</v>
      </c>
      <c r="P8" s="31">
        <f t="shared" si="0"/>
        <v>37464.06</v>
      </c>
      <c r="Q8" s="335">
        <v>55000</v>
      </c>
      <c r="R8" s="250"/>
    </row>
    <row r="9" spans="1:19" x14ac:dyDescent="0.25">
      <c r="A9" s="127">
        <v>510</v>
      </c>
      <c r="B9" s="2">
        <v>5275</v>
      </c>
      <c r="C9" s="133" t="s">
        <v>152</v>
      </c>
      <c r="D9" s="24">
        <v>63</v>
      </c>
      <c r="E9" s="24">
        <v>1134</v>
      </c>
      <c r="F9" s="24">
        <v>75.45</v>
      </c>
      <c r="G9" s="31">
        <v>451.5</v>
      </c>
      <c r="H9" s="23">
        <v>4601</v>
      </c>
      <c r="I9" s="24">
        <v>866.46</v>
      </c>
      <c r="J9" s="24">
        <v>0</v>
      </c>
      <c r="K9" s="24">
        <v>0</v>
      </c>
      <c r="L9" s="24">
        <v>-71.92</v>
      </c>
      <c r="M9" s="24">
        <v>731.23</v>
      </c>
      <c r="N9" s="24">
        <v>0</v>
      </c>
      <c r="O9" s="24">
        <v>0</v>
      </c>
      <c r="P9" s="31">
        <f t="shared" si="0"/>
        <v>1525.77</v>
      </c>
      <c r="Q9" s="269">
        <v>2000</v>
      </c>
      <c r="R9" s="250"/>
    </row>
    <row r="10" spans="1:19" x14ac:dyDescent="0.25">
      <c r="A10" s="127">
        <v>510</v>
      </c>
      <c r="B10" s="2">
        <v>5280</v>
      </c>
      <c r="C10" s="133" t="s">
        <v>153</v>
      </c>
      <c r="D10" s="24">
        <v>1505</v>
      </c>
      <c r="E10" s="24">
        <v>1744.95</v>
      </c>
      <c r="F10" s="24">
        <v>1264</v>
      </c>
      <c r="G10" s="31">
        <v>703.94</v>
      </c>
      <c r="H10" s="23">
        <v>1290</v>
      </c>
      <c r="I10" s="24">
        <v>3101.52</v>
      </c>
      <c r="J10" s="24">
        <v>230.03</v>
      </c>
      <c r="K10" s="24">
        <v>0</v>
      </c>
      <c r="L10" s="24">
        <v>245.59</v>
      </c>
      <c r="M10" s="24">
        <v>230.03</v>
      </c>
      <c r="N10" s="24">
        <v>0</v>
      </c>
      <c r="O10" s="24"/>
      <c r="P10" s="31">
        <f t="shared" si="0"/>
        <v>3807.1700000000005</v>
      </c>
      <c r="Q10" s="269">
        <v>8000</v>
      </c>
      <c r="R10" s="250"/>
    </row>
    <row r="11" spans="1:19" ht="15" customHeight="1" x14ac:dyDescent="0.25">
      <c r="A11" s="127">
        <v>510</v>
      </c>
      <c r="B11" s="2">
        <v>5370</v>
      </c>
      <c r="C11" s="133" t="s">
        <v>154</v>
      </c>
      <c r="D11" s="24">
        <v>29174.57</v>
      </c>
      <c r="E11" s="24">
        <v>33548.559999999998</v>
      </c>
      <c r="F11" s="24">
        <v>29757.53</v>
      </c>
      <c r="G11" s="31">
        <v>14427.16</v>
      </c>
      <c r="H11" s="23">
        <v>22000</v>
      </c>
      <c r="I11" s="24">
        <v>10175.81</v>
      </c>
      <c r="J11" s="24">
        <v>1654.58</v>
      </c>
      <c r="K11" s="24">
        <v>1786.93</v>
      </c>
      <c r="L11" s="24">
        <v>1778.93</v>
      </c>
      <c r="M11" s="24">
        <v>2798.69</v>
      </c>
      <c r="N11" s="24">
        <v>1834.43</v>
      </c>
      <c r="O11" s="24"/>
      <c r="P11" s="31">
        <f t="shared" si="0"/>
        <v>20029.37</v>
      </c>
      <c r="Q11" s="269">
        <v>35000</v>
      </c>
      <c r="R11" s="544"/>
    </row>
    <row r="12" spans="1:19" x14ac:dyDescent="0.25">
      <c r="A12" s="127">
        <v>510</v>
      </c>
      <c r="B12" s="2">
        <v>5400</v>
      </c>
      <c r="C12" s="133" t="s">
        <v>155</v>
      </c>
      <c r="D12" s="24">
        <v>26118.97</v>
      </c>
      <c r="E12" s="24">
        <v>34067.730000000003</v>
      </c>
      <c r="F12" s="24">
        <v>30664.85</v>
      </c>
      <c r="G12" s="31">
        <v>14581.72</v>
      </c>
      <c r="H12" s="23">
        <v>17744</v>
      </c>
      <c r="I12" s="24">
        <v>8160.5</v>
      </c>
      <c r="J12" s="24">
        <v>1447.28</v>
      </c>
      <c r="K12" s="24">
        <v>1447.28</v>
      </c>
      <c r="L12" s="24">
        <v>1445.04</v>
      </c>
      <c r="M12" s="24">
        <v>2164.1999999999998</v>
      </c>
      <c r="N12" s="24">
        <v>1442.8</v>
      </c>
      <c r="O12" s="24"/>
      <c r="P12" s="31">
        <f t="shared" si="0"/>
        <v>16107.100000000002</v>
      </c>
      <c r="Q12" s="269">
        <f>815*26</f>
        <v>21190</v>
      </c>
      <c r="R12" s="544"/>
      <c r="S12" s="211"/>
    </row>
    <row r="13" spans="1:19" x14ac:dyDescent="0.25">
      <c r="A13" s="127">
        <v>510</v>
      </c>
      <c r="B13" s="2">
        <v>5410</v>
      </c>
      <c r="C13" s="133" t="s">
        <v>156</v>
      </c>
      <c r="D13" s="24">
        <v>392692.1</v>
      </c>
      <c r="E13" s="24">
        <v>422858.68</v>
      </c>
      <c r="F13" s="24">
        <v>412407.46</v>
      </c>
      <c r="G13" s="31">
        <v>185029.49</v>
      </c>
      <c r="H13" s="23">
        <v>280480</v>
      </c>
      <c r="I13" s="24">
        <v>115380.85</v>
      </c>
      <c r="J13" s="24">
        <v>22230.78</v>
      </c>
      <c r="K13" s="24">
        <v>23960.78</v>
      </c>
      <c r="L13" s="24">
        <v>23890.78</v>
      </c>
      <c r="M13" s="24">
        <v>37186.17</v>
      </c>
      <c r="N13" s="24">
        <v>24650.78</v>
      </c>
      <c r="O13" s="24"/>
      <c r="P13" s="31">
        <f t="shared" si="0"/>
        <v>247300.13999999998</v>
      </c>
      <c r="Q13" s="269">
        <v>445000</v>
      </c>
      <c r="R13" s="544"/>
      <c r="S13" s="211"/>
    </row>
    <row r="14" spans="1:19" x14ac:dyDescent="0.25">
      <c r="A14" s="127">
        <v>510</v>
      </c>
      <c r="B14" s="2">
        <v>4411</v>
      </c>
      <c r="C14" s="133" t="s">
        <v>200</v>
      </c>
      <c r="D14" s="24">
        <v>1278.5899999999999</v>
      </c>
      <c r="E14" s="24">
        <v>925.2</v>
      </c>
      <c r="F14" s="24">
        <v>393.34</v>
      </c>
      <c r="G14" s="31">
        <v>0</v>
      </c>
      <c r="H14" s="23">
        <v>0</v>
      </c>
      <c r="I14" s="24">
        <v>0</v>
      </c>
      <c r="J14" s="24">
        <v>0</v>
      </c>
      <c r="K14" s="24">
        <v>0</v>
      </c>
      <c r="L14" s="24">
        <v>0</v>
      </c>
      <c r="M14" s="24"/>
      <c r="N14" s="24"/>
      <c r="O14" s="24"/>
      <c r="P14" s="31">
        <f t="shared" si="0"/>
        <v>0</v>
      </c>
      <c r="Q14" s="269">
        <v>0</v>
      </c>
      <c r="R14" s="250"/>
      <c r="S14" s="211"/>
    </row>
    <row r="15" spans="1:19" x14ac:dyDescent="0.25">
      <c r="A15" s="127">
        <v>510</v>
      </c>
      <c r="B15" s="2">
        <v>5412</v>
      </c>
      <c r="C15" s="133" t="s">
        <v>157</v>
      </c>
      <c r="D15" s="24">
        <v>700</v>
      </c>
      <c r="E15" s="24">
        <v>1708.31</v>
      </c>
      <c r="F15" s="24">
        <v>6900</v>
      </c>
      <c r="G15" s="31">
        <v>4400</v>
      </c>
      <c r="H15" s="23">
        <v>2700</v>
      </c>
      <c r="I15" s="24">
        <v>1750</v>
      </c>
      <c r="J15" s="24">
        <v>0</v>
      </c>
      <c r="K15" s="24">
        <v>0</v>
      </c>
      <c r="L15" s="24">
        <v>0</v>
      </c>
      <c r="M15" s="24"/>
      <c r="N15" s="24"/>
      <c r="O15" s="24"/>
      <c r="P15" s="31">
        <f t="shared" si="0"/>
        <v>1750</v>
      </c>
      <c r="Q15" s="269">
        <v>7000</v>
      </c>
      <c r="R15" s="250"/>
      <c r="S15" s="211"/>
    </row>
    <row r="16" spans="1:19" x14ac:dyDescent="0.25">
      <c r="A16" s="127">
        <v>510</v>
      </c>
      <c r="B16" s="2">
        <v>5413</v>
      </c>
      <c r="C16" s="133" t="s">
        <v>158</v>
      </c>
      <c r="D16" s="24">
        <v>480</v>
      </c>
      <c r="E16" s="24">
        <v>1485</v>
      </c>
      <c r="F16" s="24">
        <v>1235</v>
      </c>
      <c r="G16" s="31">
        <v>1250</v>
      </c>
      <c r="H16" s="23">
        <v>800</v>
      </c>
      <c r="I16" s="24">
        <v>660</v>
      </c>
      <c r="J16" s="24">
        <v>0</v>
      </c>
      <c r="K16" s="24">
        <v>0</v>
      </c>
      <c r="L16" s="24">
        <v>0</v>
      </c>
      <c r="M16" s="24"/>
      <c r="N16" s="24"/>
      <c r="O16" s="24"/>
      <c r="P16" s="31">
        <f t="shared" si="0"/>
        <v>660</v>
      </c>
      <c r="Q16" s="269">
        <v>1500</v>
      </c>
      <c r="R16" s="250"/>
    </row>
    <row r="17" spans="1:1613" ht="15.75" thickBot="1" x14ac:dyDescent="0.3">
      <c r="A17" s="127">
        <v>510</v>
      </c>
      <c r="B17" s="2">
        <v>5420</v>
      </c>
      <c r="C17" s="133" t="s">
        <v>331</v>
      </c>
      <c r="D17" s="24">
        <v>0</v>
      </c>
      <c r="E17" s="24">
        <v>35846.99</v>
      </c>
      <c r="F17" s="24">
        <v>-720</v>
      </c>
      <c r="G17" s="31">
        <v>0</v>
      </c>
      <c r="H17" s="23">
        <v>0</v>
      </c>
      <c r="I17" s="24">
        <v>0</v>
      </c>
      <c r="J17" s="24">
        <v>0</v>
      </c>
      <c r="K17" s="24">
        <v>0</v>
      </c>
      <c r="L17" s="24">
        <v>0</v>
      </c>
      <c r="M17" s="24"/>
      <c r="N17" s="24"/>
      <c r="O17" s="24"/>
      <c r="P17" s="31">
        <f t="shared" si="0"/>
        <v>0</v>
      </c>
      <c r="Q17" s="269">
        <v>0</v>
      </c>
      <c r="R17" s="250"/>
    </row>
    <row r="18" spans="1:1613" s="14" customFormat="1" ht="16.5" thickTop="1" thickBot="1" x14ac:dyDescent="0.3">
      <c r="A18" s="87"/>
      <c r="B18" s="88"/>
      <c r="C18" s="136" t="s">
        <v>159</v>
      </c>
      <c r="D18" s="90">
        <f>SUM(D5:D17)</f>
        <v>542458.59</v>
      </c>
      <c r="E18" s="90">
        <f>SUM(E5:E17)</f>
        <v>625489.57999999996</v>
      </c>
      <c r="F18" s="90">
        <f>SUM(F5:F17)</f>
        <v>554509.17000000004</v>
      </c>
      <c r="G18" s="91">
        <f>SUM(G5:G17)</f>
        <v>262443.64</v>
      </c>
      <c r="H18" s="89">
        <f>SUM(H5:H17)</f>
        <v>386797</v>
      </c>
      <c r="I18" s="90">
        <f>SUM(I6:I16)</f>
        <v>160818.27000000002</v>
      </c>
      <c r="J18" s="90">
        <f>SUM(J5:J17)</f>
        <v>29341.329999999998</v>
      </c>
      <c r="K18" s="90">
        <f>SUM(K5:K17)</f>
        <v>30980.989999999998</v>
      </c>
      <c r="L18" s="90">
        <f>SUM(L5:L17)</f>
        <v>31036.059999999998</v>
      </c>
      <c r="M18" s="90">
        <f>SUM(M5:M16)</f>
        <v>46892.58</v>
      </c>
      <c r="N18" s="90">
        <f>SUM(N5:N16)</f>
        <v>31658.5</v>
      </c>
      <c r="O18" s="90">
        <f>SUM(O5:O16)</f>
        <v>0</v>
      </c>
      <c r="P18" s="91">
        <f>SUM(P5:P17)</f>
        <v>330727.73</v>
      </c>
      <c r="Q18" s="273">
        <f>SUM(Q5:Q17)</f>
        <v>581510</v>
      </c>
      <c r="R18" s="132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370"/>
      <c r="CE18" s="370"/>
      <c r="CF18" s="370"/>
      <c r="CG18" s="370"/>
      <c r="CH18" s="370"/>
      <c r="CI18" s="370"/>
      <c r="CJ18" s="370"/>
      <c r="CK18" s="370"/>
      <c r="CL18" s="370"/>
      <c r="CM18" s="370"/>
      <c r="CN18" s="370"/>
      <c r="CO18" s="370"/>
      <c r="CP18" s="370"/>
      <c r="CQ18" s="370"/>
      <c r="CR18" s="370"/>
      <c r="CS18" s="370"/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370"/>
      <c r="DG18" s="370"/>
      <c r="DH18" s="370"/>
      <c r="DI18" s="370"/>
      <c r="DJ18" s="370"/>
      <c r="DK18" s="370"/>
      <c r="DL18" s="370"/>
      <c r="DM18" s="370"/>
      <c r="DN18" s="370"/>
      <c r="DO18" s="370"/>
      <c r="DP18" s="370"/>
      <c r="DQ18" s="370"/>
      <c r="DR18" s="370"/>
      <c r="DS18" s="370"/>
      <c r="DT18" s="370"/>
      <c r="DU18" s="370"/>
      <c r="DV18" s="370"/>
      <c r="DW18" s="370"/>
      <c r="DX18" s="370"/>
      <c r="DY18" s="370"/>
      <c r="DZ18" s="370"/>
      <c r="EA18" s="370"/>
      <c r="EB18" s="370"/>
      <c r="EC18" s="370"/>
      <c r="ED18" s="370"/>
      <c r="EE18" s="370"/>
      <c r="EF18" s="370"/>
      <c r="EG18" s="370"/>
      <c r="EH18" s="370"/>
      <c r="EI18" s="370"/>
      <c r="EJ18" s="370"/>
      <c r="EK18" s="370"/>
      <c r="EL18" s="370"/>
      <c r="EM18" s="370"/>
      <c r="EN18" s="370"/>
      <c r="EO18" s="370"/>
      <c r="EP18" s="370"/>
      <c r="EQ18" s="370"/>
      <c r="ER18" s="370"/>
      <c r="ES18" s="370"/>
      <c r="ET18" s="370"/>
      <c r="EU18" s="370"/>
      <c r="EV18" s="370"/>
      <c r="EW18" s="370"/>
      <c r="EX18" s="370"/>
      <c r="EY18" s="370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70"/>
      <c r="FM18" s="370"/>
      <c r="FN18" s="370"/>
      <c r="FO18" s="370"/>
      <c r="FP18" s="370"/>
      <c r="FQ18" s="370"/>
      <c r="FR18" s="370"/>
      <c r="FS18" s="370"/>
      <c r="FT18" s="370"/>
      <c r="FU18" s="370"/>
      <c r="FV18" s="370"/>
      <c r="FW18" s="370"/>
      <c r="FX18" s="370"/>
      <c r="FY18" s="370"/>
      <c r="FZ18" s="370"/>
      <c r="GA18" s="370"/>
      <c r="GB18" s="370"/>
      <c r="GC18" s="370"/>
      <c r="GD18" s="370"/>
      <c r="GE18" s="370"/>
      <c r="GF18" s="370"/>
      <c r="GG18" s="370"/>
      <c r="GH18" s="370"/>
      <c r="GI18" s="370"/>
      <c r="GJ18" s="370"/>
      <c r="GK18" s="370"/>
      <c r="GL18" s="370"/>
      <c r="GM18" s="370"/>
      <c r="GN18" s="370"/>
      <c r="GO18" s="370"/>
      <c r="GP18" s="370"/>
      <c r="GQ18" s="370"/>
      <c r="GR18" s="370"/>
      <c r="GS18" s="370"/>
      <c r="GT18" s="370"/>
      <c r="GU18" s="370"/>
      <c r="GV18" s="370"/>
      <c r="GW18" s="370"/>
      <c r="GX18" s="370"/>
      <c r="GY18" s="370"/>
      <c r="GZ18" s="370"/>
      <c r="HA18" s="370"/>
      <c r="HB18" s="370"/>
      <c r="HC18" s="370"/>
      <c r="HD18" s="370"/>
      <c r="HE18" s="370"/>
      <c r="HF18" s="370"/>
      <c r="HG18" s="370"/>
      <c r="HH18" s="370"/>
      <c r="HI18" s="370"/>
      <c r="HJ18" s="370"/>
      <c r="HK18" s="370"/>
      <c r="HL18" s="370"/>
      <c r="HM18" s="370"/>
      <c r="HN18" s="370"/>
      <c r="HO18" s="370"/>
      <c r="HP18" s="370"/>
      <c r="HQ18" s="370"/>
      <c r="HR18" s="370"/>
      <c r="HS18" s="370"/>
      <c r="HT18" s="370"/>
      <c r="HU18" s="370"/>
      <c r="HV18" s="370"/>
      <c r="HW18" s="370"/>
      <c r="HX18" s="370"/>
      <c r="HY18" s="370"/>
      <c r="HZ18" s="370"/>
      <c r="IA18" s="370"/>
      <c r="IB18" s="370"/>
      <c r="IC18" s="370"/>
      <c r="ID18" s="370"/>
      <c r="IE18" s="370"/>
      <c r="IF18" s="370"/>
      <c r="IG18" s="370"/>
      <c r="IH18" s="370"/>
      <c r="II18" s="370"/>
      <c r="IJ18" s="370"/>
      <c r="IK18" s="370"/>
      <c r="IL18" s="370"/>
      <c r="IM18" s="370"/>
      <c r="IN18" s="370"/>
      <c r="IO18" s="370"/>
      <c r="IP18" s="370"/>
      <c r="IQ18" s="370"/>
      <c r="IR18" s="370"/>
      <c r="IS18" s="370"/>
      <c r="IT18" s="370"/>
      <c r="IU18" s="370"/>
      <c r="IV18" s="370"/>
      <c r="IW18" s="370"/>
      <c r="IX18" s="370"/>
      <c r="IY18" s="370"/>
      <c r="IZ18" s="370"/>
      <c r="JA18" s="370"/>
      <c r="JB18" s="370"/>
      <c r="JC18" s="370"/>
      <c r="JD18" s="370"/>
      <c r="JE18" s="370"/>
      <c r="JF18" s="370"/>
      <c r="JG18" s="370"/>
      <c r="JH18" s="370"/>
      <c r="JI18" s="370"/>
      <c r="JJ18" s="370"/>
      <c r="JK18" s="370"/>
      <c r="JL18" s="370"/>
      <c r="JM18" s="370"/>
      <c r="JN18" s="370"/>
      <c r="JO18" s="370"/>
      <c r="JP18" s="370"/>
      <c r="JQ18" s="370"/>
      <c r="JR18" s="370"/>
      <c r="JS18" s="370"/>
      <c r="JT18" s="370"/>
      <c r="JU18" s="370"/>
      <c r="JV18" s="370"/>
      <c r="JW18" s="370"/>
      <c r="JX18" s="370"/>
      <c r="JY18" s="370"/>
      <c r="JZ18" s="370"/>
      <c r="KA18" s="370"/>
      <c r="KB18" s="370"/>
      <c r="KC18" s="370"/>
      <c r="KD18" s="370"/>
      <c r="KE18" s="370"/>
      <c r="KF18" s="370"/>
      <c r="KG18" s="370"/>
      <c r="KH18" s="370"/>
      <c r="KI18" s="370"/>
      <c r="KJ18" s="370"/>
      <c r="KK18" s="370"/>
      <c r="KL18" s="370"/>
      <c r="KM18" s="370"/>
      <c r="KN18" s="370"/>
      <c r="KO18" s="370"/>
      <c r="KP18" s="370"/>
      <c r="KQ18" s="370"/>
      <c r="KR18" s="370"/>
      <c r="KS18" s="370"/>
      <c r="KT18" s="370"/>
      <c r="KU18" s="370"/>
      <c r="KV18" s="370"/>
      <c r="KW18" s="370"/>
      <c r="KX18" s="370"/>
      <c r="KY18" s="370"/>
      <c r="KZ18" s="370"/>
      <c r="LA18" s="370"/>
      <c r="LB18" s="370"/>
      <c r="LC18" s="370"/>
      <c r="LD18" s="370"/>
      <c r="LE18" s="370"/>
      <c r="LF18" s="370"/>
      <c r="LG18" s="370"/>
      <c r="LH18" s="370"/>
      <c r="LI18" s="370"/>
      <c r="LJ18" s="370"/>
      <c r="LK18" s="370"/>
      <c r="LL18" s="370"/>
      <c r="LM18" s="370"/>
      <c r="LN18" s="370"/>
      <c r="LO18" s="370"/>
      <c r="LP18" s="370"/>
      <c r="LQ18" s="370"/>
      <c r="LR18" s="370"/>
      <c r="LS18" s="370"/>
      <c r="LT18" s="370"/>
      <c r="LU18" s="370"/>
      <c r="LV18" s="370"/>
      <c r="LW18" s="370"/>
      <c r="LX18" s="370"/>
      <c r="LY18" s="370"/>
      <c r="LZ18" s="370"/>
      <c r="MA18" s="370"/>
      <c r="MB18" s="370"/>
      <c r="MC18" s="370"/>
      <c r="MD18" s="370"/>
      <c r="ME18" s="370"/>
      <c r="MF18" s="370"/>
      <c r="MG18" s="370"/>
      <c r="MH18" s="370"/>
      <c r="MI18" s="370"/>
      <c r="MJ18" s="370"/>
      <c r="MK18" s="370"/>
      <c r="ML18" s="370"/>
      <c r="MM18" s="370"/>
      <c r="MN18" s="370"/>
      <c r="MO18" s="370"/>
      <c r="MP18" s="370"/>
      <c r="MQ18" s="370"/>
      <c r="MR18" s="370"/>
      <c r="MS18" s="370"/>
      <c r="MT18" s="370"/>
      <c r="MU18" s="370"/>
      <c r="MV18" s="370"/>
      <c r="MW18" s="370"/>
      <c r="MX18" s="370"/>
      <c r="MY18" s="370"/>
      <c r="MZ18" s="370"/>
      <c r="NA18" s="370"/>
      <c r="NB18" s="370"/>
      <c r="NC18" s="370"/>
      <c r="ND18" s="370"/>
      <c r="NE18" s="370"/>
      <c r="NF18" s="370"/>
      <c r="NG18" s="370"/>
      <c r="NH18" s="370"/>
      <c r="NI18" s="370"/>
      <c r="NJ18" s="370"/>
      <c r="NK18" s="370"/>
      <c r="NL18" s="370"/>
      <c r="NM18" s="370"/>
      <c r="NN18" s="370"/>
      <c r="NO18" s="370"/>
      <c r="NP18" s="370"/>
      <c r="NQ18" s="370"/>
      <c r="NR18" s="370"/>
      <c r="NS18" s="370"/>
      <c r="NT18" s="370"/>
      <c r="NU18" s="370"/>
      <c r="NV18" s="370"/>
      <c r="NW18" s="370"/>
      <c r="NX18" s="370"/>
      <c r="NY18" s="370"/>
      <c r="NZ18" s="370"/>
      <c r="OA18" s="370"/>
      <c r="OB18" s="370"/>
      <c r="OC18" s="370"/>
      <c r="OD18" s="370"/>
      <c r="OE18" s="370"/>
      <c r="OF18" s="370"/>
      <c r="OG18" s="370"/>
      <c r="OH18" s="370"/>
      <c r="OI18" s="370"/>
      <c r="OJ18" s="370"/>
      <c r="OK18" s="370"/>
      <c r="OL18" s="370"/>
      <c r="OM18" s="370"/>
      <c r="ON18" s="370"/>
      <c r="OO18" s="370"/>
      <c r="OP18" s="370"/>
      <c r="OQ18" s="370"/>
      <c r="OR18" s="370"/>
      <c r="OS18" s="370"/>
      <c r="OT18" s="370"/>
      <c r="OU18" s="370"/>
      <c r="OV18" s="370"/>
      <c r="OW18" s="370"/>
      <c r="OX18" s="370"/>
      <c r="OY18" s="370"/>
      <c r="OZ18" s="370"/>
      <c r="PA18" s="370"/>
      <c r="PB18" s="370"/>
      <c r="PC18" s="370"/>
      <c r="PD18" s="370"/>
      <c r="PE18" s="370"/>
      <c r="PF18" s="370"/>
      <c r="PG18" s="370"/>
      <c r="PH18" s="370"/>
      <c r="PI18" s="370"/>
      <c r="PJ18" s="370"/>
      <c r="PK18" s="370"/>
      <c r="PL18" s="370"/>
      <c r="PM18" s="370"/>
      <c r="PN18" s="370"/>
      <c r="PO18" s="370"/>
      <c r="PP18" s="370"/>
      <c r="PQ18" s="370"/>
      <c r="PR18" s="370"/>
      <c r="PS18" s="370"/>
      <c r="PT18" s="370"/>
      <c r="PU18" s="370"/>
      <c r="PV18" s="370"/>
      <c r="PW18" s="370"/>
      <c r="PX18" s="370"/>
      <c r="PY18" s="370"/>
      <c r="PZ18" s="370"/>
      <c r="QA18" s="370"/>
      <c r="QB18" s="370"/>
      <c r="QC18" s="370"/>
      <c r="QD18" s="370"/>
      <c r="QE18" s="370"/>
      <c r="QF18" s="370"/>
      <c r="QG18" s="370"/>
      <c r="QH18" s="370"/>
      <c r="QI18" s="370"/>
      <c r="QJ18" s="370"/>
      <c r="QK18" s="370"/>
      <c r="QL18" s="370"/>
      <c r="QM18" s="370"/>
      <c r="QN18" s="370"/>
      <c r="QO18" s="370"/>
      <c r="QP18" s="370"/>
      <c r="QQ18" s="370"/>
      <c r="QR18" s="370"/>
      <c r="QS18" s="370"/>
      <c r="QT18" s="370"/>
      <c r="QU18" s="370"/>
      <c r="QV18" s="370"/>
      <c r="QW18" s="370"/>
      <c r="QX18" s="370"/>
      <c r="QY18" s="370"/>
      <c r="QZ18" s="370"/>
      <c r="RA18" s="370"/>
      <c r="RB18" s="370"/>
      <c r="RC18" s="370"/>
      <c r="RD18" s="370"/>
      <c r="RE18" s="370"/>
      <c r="RF18" s="370"/>
      <c r="RG18" s="370"/>
      <c r="RH18" s="370"/>
      <c r="RI18" s="370"/>
      <c r="RJ18" s="370"/>
      <c r="RK18" s="370"/>
      <c r="RL18" s="370"/>
      <c r="RM18" s="370"/>
      <c r="RN18" s="370"/>
      <c r="RO18" s="370"/>
      <c r="RP18" s="370"/>
      <c r="RQ18" s="370"/>
      <c r="RR18" s="370"/>
      <c r="RS18" s="370"/>
      <c r="RT18" s="370"/>
      <c r="RU18" s="370"/>
      <c r="RV18" s="370"/>
      <c r="RW18" s="370"/>
      <c r="RX18" s="370"/>
      <c r="RY18" s="370"/>
      <c r="RZ18" s="370"/>
      <c r="SA18" s="370"/>
      <c r="SB18" s="370"/>
      <c r="SC18" s="370"/>
      <c r="SD18" s="370"/>
      <c r="SE18" s="370"/>
      <c r="SF18" s="370"/>
      <c r="SG18" s="370"/>
      <c r="SH18" s="370"/>
      <c r="SI18" s="370"/>
      <c r="SJ18" s="370"/>
      <c r="SK18" s="370"/>
      <c r="SL18" s="370"/>
      <c r="SM18" s="370"/>
      <c r="SN18" s="370"/>
      <c r="SO18" s="370"/>
      <c r="SP18" s="370"/>
      <c r="SQ18" s="370"/>
      <c r="SR18" s="370"/>
      <c r="SS18" s="370"/>
      <c r="ST18" s="370"/>
      <c r="SU18" s="370"/>
      <c r="SV18" s="370"/>
      <c r="SW18" s="370"/>
      <c r="SX18" s="370"/>
      <c r="SY18" s="370"/>
      <c r="SZ18" s="370"/>
      <c r="TA18" s="370"/>
      <c r="TB18" s="370"/>
      <c r="TC18" s="370"/>
      <c r="TD18" s="370"/>
      <c r="TE18" s="370"/>
      <c r="TF18" s="370"/>
      <c r="TG18" s="370"/>
      <c r="TH18" s="370"/>
      <c r="TI18" s="370"/>
      <c r="TJ18" s="370"/>
      <c r="TK18" s="370"/>
      <c r="TL18" s="370"/>
      <c r="TM18" s="370"/>
      <c r="TN18" s="370"/>
      <c r="TO18" s="370"/>
      <c r="TP18" s="370"/>
      <c r="TQ18" s="370"/>
      <c r="TR18" s="370"/>
      <c r="TS18" s="370"/>
      <c r="TT18" s="370"/>
      <c r="TU18" s="370"/>
      <c r="TV18" s="370"/>
      <c r="TW18" s="370"/>
      <c r="TX18" s="370"/>
      <c r="TY18" s="370"/>
      <c r="TZ18" s="370"/>
      <c r="UA18" s="370"/>
      <c r="UB18" s="370"/>
      <c r="UC18" s="370"/>
      <c r="UD18" s="370"/>
      <c r="UE18" s="370"/>
      <c r="UF18" s="370"/>
      <c r="UG18" s="370"/>
      <c r="UH18" s="370"/>
      <c r="UI18" s="370"/>
      <c r="UJ18" s="370"/>
      <c r="UK18" s="370"/>
      <c r="UL18" s="370"/>
      <c r="UM18" s="370"/>
      <c r="UN18" s="370"/>
      <c r="UO18" s="370"/>
      <c r="UP18" s="370"/>
      <c r="UQ18" s="370"/>
      <c r="UR18" s="370"/>
      <c r="US18" s="370"/>
      <c r="UT18" s="370"/>
      <c r="UU18" s="370"/>
      <c r="UV18" s="370"/>
      <c r="UW18" s="370"/>
      <c r="UX18" s="370"/>
      <c r="UY18" s="370"/>
      <c r="UZ18" s="370"/>
      <c r="VA18" s="370"/>
      <c r="VB18" s="370"/>
      <c r="VC18" s="370"/>
      <c r="VD18" s="370"/>
      <c r="VE18" s="370"/>
      <c r="VF18" s="370"/>
      <c r="VG18" s="370"/>
      <c r="VH18" s="370"/>
      <c r="VI18" s="370"/>
      <c r="VJ18" s="370"/>
      <c r="VK18" s="370"/>
      <c r="VL18" s="370"/>
      <c r="VM18" s="370"/>
      <c r="VN18" s="370"/>
      <c r="VO18" s="370"/>
      <c r="VP18" s="370"/>
      <c r="VQ18" s="370"/>
      <c r="VR18" s="370"/>
      <c r="VS18" s="370"/>
      <c r="VT18" s="370"/>
      <c r="VU18" s="370"/>
      <c r="VV18" s="370"/>
      <c r="VW18" s="370"/>
      <c r="VX18" s="370"/>
      <c r="VY18" s="370"/>
      <c r="VZ18" s="370"/>
      <c r="WA18" s="370"/>
      <c r="WB18" s="370"/>
      <c r="WC18" s="370"/>
      <c r="WD18" s="370"/>
      <c r="WE18" s="370"/>
      <c r="WF18" s="370"/>
      <c r="WG18" s="370"/>
      <c r="WH18" s="370"/>
      <c r="WI18" s="370"/>
      <c r="WJ18" s="370"/>
      <c r="WK18" s="370"/>
      <c r="WL18" s="370"/>
      <c r="WM18" s="370"/>
      <c r="WN18" s="370"/>
      <c r="WO18" s="370"/>
      <c r="WP18" s="370"/>
      <c r="WQ18" s="370"/>
      <c r="WR18" s="370"/>
      <c r="WS18" s="370"/>
      <c r="WT18" s="370"/>
      <c r="WU18" s="370"/>
      <c r="WV18" s="370"/>
      <c r="WW18" s="370"/>
      <c r="WX18" s="370"/>
      <c r="WY18" s="370"/>
      <c r="WZ18" s="370"/>
      <c r="XA18" s="370"/>
      <c r="XB18" s="370"/>
      <c r="XC18" s="370"/>
      <c r="XD18" s="370"/>
      <c r="XE18" s="370"/>
      <c r="XF18" s="370"/>
      <c r="XG18" s="370"/>
      <c r="XH18" s="370"/>
      <c r="XI18" s="370"/>
      <c r="XJ18" s="370"/>
      <c r="XK18" s="370"/>
      <c r="XL18" s="370"/>
      <c r="XM18" s="370"/>
      <c r="XN18" s="370"/>
      <c r="XO18" s="370"/>
      <c r="XP18" s="370"/>
      <c r="XQ18" s="370"/>
      <c r="XR18" s="370"/>
      <c r="XS18" s="370"/>
      <c r="XT18" s="370"/>
      <c r="XU18" s="370"/>
      <c r="XV18" s="370"/>
      <c r="XW18" s="370"/>
      <c r="XX18" s="370"/>
      <c r="XY18" s="370"/>
      <c r="XZ18" s="370"/>
      <c r="YA18" s="370"/>
      <c r="YB18" s="370"/>
      <c r="YC18" s="370"/>
      <c r="YD18" s="370"/>
      <c r="YE18" s="370"/>
      <c r="YF18" s="370"/>
      <c r="YG18" s="370"/>
      <c r="YH18" s="370"/>
      <c r="YI18" s="370"/>
      <c r="YJ18" s="370"/>
      <c r="YK18" s="370"/>
      <c r="YL18" s="370"/>
      <c r="YM18" s="370"/>
      <c r="YN18" s="370"/>
      <c r="YO18" s="370"/>
      <c r="YP18" s="370"/>
      <c r="YQ18" s="370"/>
      <c r="YR18" s="370"/>
      <c r="YS18" s="370"/>
      <c r="YT18" s="370"/>
      <c r="YU18" s="370"/>
      <c r="YV18" s="370"/>
      <c r="YW18" s="370"/>
      <c r="YX18" s="370"/>
      <c r="YY18" s="370"/>
      <c r="YZ18" s="370"/>
      <c r="ZA18" s="370"/>
      <c r="ZB18" s="370"/>
      <c r="ZC18" s="370"/>
      <c r="ZD18" s="370"/>
      <c r="ZE18" s="370"/>
      <c r="ZF18" s="370"/>
      <c r="ZG18" s="370"/>
      <c r="ZH18" s="370"/>
      <c r="ZI18" s="370"/>
      <c r="ZJ18" s="370"/>
      <c r="ZK18" s="370"/>
      <c r="ZL18" s="370"/>
      <c r="ZM18" s="370"/>
      <c r="ZN18" s="370"/>
      <c r="ZO18" s="370"/>
      <c r="ZP18" s="370"/>
      <c r="ZQ18" s="370"/>
      <c r="ZR18" s="370"/>
      <c r="ZS18" s="370"/>
      <c r="ZT18" s="370"/>
      <c r="ZU18" s="370"/>
      <c r="ZV18" s="370"/>
      <c r="ZW18" s="370"/>
      <c r="ZX18" s="370"/>
      <c r="ZY18" s="370"/>
      <c r="ZZ18" s="370"/>
      <c r="AAA18" s="370"/>
      <c r="AAB18" s="370"/>
      <c r="AAC18" s="370"/>
      <c r="AAD18" s="370"/>
      <c r="AAE18" s="370"/>
      <c r="AAF18" s="370"/>
      <c r="AAG18" s="370"/>
      <c r="AAH18" s="370"/>
      <c r="AAI18" s="370"/>
      <c r="AAJ18" s="370"/>
      <c r="AAK18" s="370"/>
      <c r="AAL18" s="370"/>
      <c r="AAM18" s="370"/>
      <c r="AAN18" s="370"/>
      <c r="AAO18" s="370"/>
      <c r="AAP18" s="370"/>
      <c r="AAQ18" s="370"/>
      <c r="AAR18" s="370"/>
      <c r="AAS18" s="370"/>
      <c r="AAT18" s="370"/>
      <c r="AAU18" s="370"/>
      <c r="AAV18" s="370"/>
      <c r="AAW18" s="370"/>
      <c r="AAX18" s="370"/>
      <c r="AAY18" s="370"/>
      <c r="AAZ18" s="370"/>
      <c r="ABA18" s="370"/>
      <c r="ABB18" s="370"/>
      <c r="ABC18" s="370"/>
      <c r="ABD18" s="370"/>
      <c r="ABE18" s="370"/>
      <c r="ABF18" s="370"/>
      <c r="ABG18" s="370"/>
      <c r="ABH18" s="370"/>
      <c r="ABI18" s="370"/>
      <c r="ABJ18" s="370"/>
      <c r="ABK18" s="370"/>
      <c r="ABL18" s="370"/>
      <c r="ABM18" s="370"/>
      <c r="ABN18" s="370"/>
      <c r="ABO18" s="370"/>
      <c r="ABP18" s="370"/>
      <c r="ABQ18" s="370"/>
      <c r="ABR18" s="370"/>
      <c r="ABS18" s="370"/>
      <c r="ABT18" s="370"/>
      <c r="ABU18" s="370"/>
      <c r="ABV18" s="370"/>
      <c r="ABW18" s="370"/>
      <c r="ABX18" s="370"/>
      <c r="ABY18" s="370"/>
      <c r="ABZ18" s="370"/>
      <c r="ACA18" s="370"/>
      <c r="ACB18" s="370"/>
      <c r="ACC18" s="370"/>
      <c r="ACD18" s="370"/>
      <c r="ACE18" s="370"/>
      <c r="ACF18" s="370"/>
      <c r="ACG18" s="370"/>
      <c r="ACH18" s="370"/>
      <c r="ACI18" s="370"/>
      <c r="ACJ18" s="370"/>
      <c r="ACK18" s="370"/>
      <c r="ACL18" s="370"/>
      <c r="ACM18" s="370"/>
      <c r="ACN18" s="370"/>
      <c r="ACO18" s="370"/>
      <c r="ACP18" s="370"/>
      <c r="ACQ18" s="370"/>
      <c r="ACR18" s="370"/>
      <c r="ACS18" s="370"/>
      <c r="ACT18" s="370"/>
      <c r="ACU18" s="370"/>
      <c r="ACV18" s="370"/>
      <c r="ACW18" s="370"/>
      <c r="ACX18" s="370"/>
      <c r="ACY18" s="370"/>
      <c r="ACZ18" s="370"/>
      <c r="ADA18" s="370"/>
      <c r="ADB18" s="370"/>
      <c r="ADC18" s="370"/>
      <c r="ADD18" s="370"/>
      <c r="ADE18" s="370"/>
      <c r="ADF18" s="370"/>
      <c r="ADG18" s="370"/>
      <c r="ADH18" s="370"/>
      <c r="ADI18" s="370"/>
      <c r="ADJ18" s="370"/>
      <c r="ADK18" s="370"/>
      <c r="ADL18" s="370"/>
      <c r="ADM18" s="370"/>
      <c r="ADN18" s="370"/>
      <c r="ADO18" s="370"/>
      <c r="ADP18" s="370"/>
      <c r="ADQ18" s="370"/>
      <c r="ADR18" s="370"/>
      <c r="ADS18" s="370"/>
      <c r="ADT18" s="370"/>
      <c r="ADU18" s="370"/>
      <c r="ADV18" s="370"/>
      <c r="ADW18" s="370"/>
      <c r="ADX18" s="370"/>
      <c r="ADY18" s="370"/>
      <c r="ADZ18" s="370"/>
      <c r="AEA18" s="370"/>
      <c r="AEB18" s="370"/>
      <c r="AEC18" s="370"/>
      <c r="AED18" s="370"/>
      <c r="AEE18" s="370"/>
      <c r="AEF18" s="370"/>
      <c r="AEG18" s="370"/>
      <c r="AEH18" s="370"/>
      <c r="AEI18" s="370"/>
      <c r="AEJ18" s="370"/>
      <c r="AEK18" s="370"/>
      <c r="AEL18" s="370"/>
      <c r="AEM18" s="370"/>
      <c r="AEN18" s="370"/>
      <c r="AEO18" s="370"/>
      <c r="AEP18" s="370"/>
      <c r="AEQ18" s="370"/>
      <c r="AER18" s="370"/>
      <c r="AES18" s="370"/>
      <c r="AET18" s="370"/>
      <c r="AEU18" s="370"/>
      <c r="AEV18" s="370"/>
      <c r="AEW18" s="370"/>
      <c r="AEX18" s="370"/>
      <c r="AEY18" s="370"/>
      <c r="AEZ18" s="370"/>
      <c r="AFA18" s="370"/>
      <c r="AFB18" s="370"/>
      <c r="AFC18" s="370"/>
      <c r="AFD18" s="370"/>
      <c r="AFE18" s="370"/>
      <c r="AFF18" s="370"/>
      <c r="AFG18" s="370"/>
      <c r="AFH18" s="370"/>
      <c r="AFI18" s="370"/>
      <c r="AFJ18" s="370"/>
      <c r="AFK18" s="370"/>
      <c r="AFL18" s="370"/>
      <c r="AFM18" s="370"/>
      <c r="AFN18" s="370"/>
      <c r="AFO18" s="370"/>
      <c r="AFP18" s="370"/>
      <c r="AFQ18" s="370"/>
      <c r="AFR18" s="370"/>
      <c r="AFS18" s="370"/>
      <c r="AFT18" s="370"/>
      <c r="AFU18" s="370"/>
      <c r="AFV18" s="370"/>
      <c r="AFW18" s="370"/>
      <c r="AFX18" s="370"/>
      <c r="AFY18" s="370"/>
      <c r="AFZ18" s="370"/>
      <c r="AGA18" s="370"/>
      <c r="AGB18" s="370"/>
      <c r="AGC18" s="370"/>
      <c r="AGD18" s="370"/>
      <c r="AGE18" s="370"/>
      <c r="AGF18" s="370"/>
      <c r="AGG18" s="370"/>
      <c r="AGH18" s="370"/>
      <c r="AGI18" s="370"/>
      <c r="AGJ18" s="370"/>
      <c r="AGK18" s="370"/>
      <c r="AGL18" s="370"/>
      <c r="AGM18" s="370"/>
      <c r="AGN18" s="370"/>
      <c r="AGO18" s="370"/>
      <c r="AGP18" s="370"/>
      <c r="AGQ18" s="370"/>
      <c r="AGR18" s="370"/>
      <c r="AGS18" s="370"/>
      <c r="AGT18" s="370"/>
      <c r="AGU18" s="370"/>
      <c r="AGV18" s="370"/>
      <c r="AGW18" s="370"/>
      <c r="AGX18" s="370"/>
      <c r="AGY18" s="370"/>
      <c r="AGZ18" s="370"/>
      <c r="AHA18" s="370"/>
      <c r="AHB18" s="370"/>
      <c r="AHC18" s="370"/>
      <c r="AHD18" s="370"/>
      <c r="AHE18" s="370"/>
      <c r="AHF18" s="370"/>
      <c r="AHG18" s="370"/>
      <c r="AHH18" s="370"/>
      <c r="AHI18" s="370"/>
      <c r="AHJ18" s="370"/>
      <c r="AHK18" s="370"/>
      <c r="AHL18" s="370"/>
      <c r="AHM18" s="370"/>
      <c r="AHN18" s="370"/>
      <c r="AHO18" s="370"/>
      <c r="AHP18" s="370"/>
      <c r="AHQ18" s="370"/>
      <c r="AHR18" s="370"/>
      <c r="AHS18" s="370"/>
      <c r="AHT18" s="370"/>
      <c r="AHU18" s="370"/>
      <c r="AHV18" s="370"/>
      <c r="AHW18" s="370"/>
      <c r="AHX18" s="370"/>
      <c r="AHY18" s="370"/>
      <c r="AHZ18" s="370"/>
      <c r="AIA18" s="370"/>
      <c r="AIB18" s="370"/>
      <c r="AIC18" s="370"/>
      <c r="AID18" s="370"/>
      <c r="AIE18" s="370"/>
      <c r="AIF18" s="370"/>
      <c r="AIG18" s="370"/>
      <c r="AIH18" s="370"/>
      <c r="AII18" s="370"/>
      <c r="AIJ18" s="370"/>
      <c r="AIK18" s="370"/>
      <c r="AIL18" s="370"/>
      <c r="AIM18" s="370"/>
      <c r="AIN18" s="370"/>
      <c r="AIO18" s="370"/>
      <c r="AIP18" s="370"/>
      <c r="AIQ18" s="370"/>
      <c r="AIR18" s="370"/>
      <c r="AIS18" s="370"/>
      <c r="AIT18" s="370"/>
      <c r="AIU18" s="370"/>
      <c r="AIV18" s="370"/>
      <c r="AIW18" s="370"/>
      <c r="AIX18" s="370"/>
      <c r="AIY18" s="370"/>
      <c r="AIZ18" s="370"/>
      <c r="AJA18" s="370"/>
      <c r="AJB18" s="370"/>
      <c r="AJC18" s="370"/>
      <c r="AJD18" s="370"/>
      <c r="AJE18" s="370"/>
      <c r="AJF18" s="370"/>
      <c r="AJG18" s="370"/>
      <c r="AJH18" s="370"/>
      <c r="AJI18" s="370"/>
      <c r="AJJ18" s="370"/>
      <c r="AJK18" s="370"/>
      <c r="AJL18" s="370"/>
      <c r="AJM18" s="370"/>
      <c r="AJN18" s="370"/>
      <c r="AJO18" s="370"/>
      <c r="AJP18" s="370"/>
      <c r="AJQ18" s="370"/>
      <c r="AJR18" s="370"/>
      <c r="AJS18" s="370"/>
      <c r="AJT18" s="370"/>
      <c r="AJU18" s="370"/>
      <c r="AJV18" s="370"/>
      <c r="AJW18" s="370"/>
      <c r="AJX18" s="370"/>
      <c r="AJY18" s="370"/>
      <c r="AJZ18" s="370"/>
      <c r="AKA18" s="370"/>
      <c r="AKB18" s="370"/>
      <c r="AKC18" s="370"/>
      <c r="AKD18" s="370"/>
      <c r="AKE18" s="370"/>
      <c r="AKF18" s="370"/>
      <c r="AKG18" s="370"/>
      <c r="AKH18" s="370"/>
      <c r="AKI18" s="370"/>
      <c r="AKJ18" s="370"/>
      <c r="AKK18" s="370"/>
      <c r="AKL18" s="370"/>
      <c r="AKM18" s="370"/>
      <c r="AKN18" s="370"/>
      <c r="AKO18" s="370"/>
      <c r="AKP18" s="370"/>
      <c r="AKQ18" s="370"/>
      <c r="AKR18" s="370"/>
      <c r="AKS18" s="370"/>
      <c r="AKT18" s="370"/>
      <c r="AKU18" s="370"/>
      <c r="AKV18" s="370"/>
      <c r="AKW18" s="370"/>
      <c r="AKX18" s="370"/>
      <c r="AKY18" s="370"/>
      <c r="AKZ18" s="370"/>
      <c r="ALA18" s="370"/>
      <c r="ALB18" s="370"/>
      <c r="ALC18" s="370"/>
      <c r="ALD18" s="370"/>
      <c r="ALE18" s="370"/>
      <c r="ALF18" s="370"/>
      <c r="ALG18" s="370"/>
      <c r="ALH18" s="370"/>
      <c r="ALI18" s="370"/>
      <c r="ALJ18" s="370"/>
      <c r="ALK18" s="370"/>
      <c r="ALL18" s="370"/>
      <c r="ALM18" s="370"/>
      <c r="ALN18" s="370"/>
      <c r="ALO18" s="370"/>
      <c r="ALP18" s="370"/>
      <c r="ALQ18" s="370"/>
      <c r="ALR18" s="370"/>
      <c r="ALS18" s="370"/>
      <c r="ALT18" s="370"/>
      <c r="ALU18" s="370"/>
      <c r="ALV18" s="370"/>
      <c r="ALW18" s="370"/>
      <c r="ALX18" s="370"/>
      <c r="ALY18" s="370"/>
      <c r="ALZ18" s="370"/>
      <c r="AMA18" s="370"/>
      <c r="AMB18" s="370"/>
      <c r="AMC18" s="370"/>
      <c r="AMD18" s="370"/>
      <c r="AME18" s="370"/>
      <c r="AMF18" s="370"/>
      <c r="AMG18" s="370"/>
      <c r="AMH18" s="370"/>
      <c r="AMI18" s="370"/>
      <c r="AMJ18" s="370"/>
      <c r="AMK18" s="370"/>
      <c r="AML18" s="370"/>
      <c r="AMM18" s="370"/>
      <c r="AMN18" s="370"/>
      <c r="AMO18" s="370"/>
      <c r="AMP18" s="370"/>
      <c r="AMQ18" s="370"/>
      <c r="AMR18" s="370"/>
      <c r="AMS18" s="370"/>
      <c r="AMT18" s="370"/>
      <c r="AMU18" s="370"/>
      <c r="AMV18" s="370"/>
      <c r="AMW18" s="370"/>
      <c r="AMX18" s="370"/>
      <c r="AMY18" s="370"/>
      <c r="AMZ18" s="370"/>
      <c r="ANA18" s="370"/>
      <c r="ANB18" s="370"/>
      <c r="ANC18" s="370"/>
      <c r="AND18" s="370"/>
      <c r="ANE18" s="370"/>
      <c r="ANF18" s="370"/>
      <c r="ANG18" s="370"/>
      <c r="ANH18" s="370"/>
      <c r="ANI18" s="370"/>
      <c r="ANJ18" s="370"/>
      <c r="ANK18" s="370"/>
      <c r="ANL18" s="370"/>
      <c r="ANM18" s="370"/>
      <c r="ANN18" s="370"/>
      <c r="ANO18" s="370"/>
      <c r="ANP18" s="370"/>
      <c r="ANQ18" s="370"/>
      <c r="ANR18" s="370"/>
      <c r="ANS18" s="370"/>
      <c r="ANT18" s="370"/>
      <c r="ANU18" s="370"/>
      <c r="ANV18" s="370"/>
      <c r="ANW18" s="370"/>
      <c r="ANX18" s="370"/>
      <c r="ANY18" s="370"/>
      <c r="ANZ18" s="370"/>
      <c r="AOA18" s="370"/>
      <c r="AOB18" s="370"/>
      <c r="AOC18" s="370"/>
      <c r="AOD18" s="370"/>
      <c r="AOE18" s="370"/>
      <c r="AOF18" s="370"/>
      <c r="AOG18" s="370"/>
      <c r="AOH18" s="370"/>
      <c r="AOI18" s="370"/>
      <c r="AOJ18" s="370"/>
      <c r="AOK18" s="370"/>
      <c r="AOL18" s="370"/>
      <c r="AOM18" s="370"/>
      <c r="AON18" s="370"/>
      <c r="AOO18" s="370"/>
      <c r="AOP18" s="370"/>
      <c r="AOQ18" s="370"/>
      <c r="AOR18" s="370"/>
      <c r="AOS18" s="370"/>
      <c r="AOT18" s="370"/>
      <c r="AOU18" s="370"/>
      <c r="AOV18" s="370"/>
      <c r="AOW18" s="370"/>
      <c r="AOX18" s="370"/>
      <c r="AOY18" s="370"/>
      <c r="AOZ18" s="370"/>
      <c r="APA18" s="370"/>
      <c r="APB18" s="370"/>
      <c r="APC18" s="370"/>
      <c r="APD18" s="370"/>
      <c r="APE18" s="370"/>
      <c r="APF18" s="370"/>
      <c r="APG18" s="370"/>
      <c r="APH18" s="370"/>
      <c r="API18" s="370"/>
      <c r="APJ18" s="370"/>
      <c r="APK18" s="370"/>
      <c r="APL18" s="370"/>
      <c r="APM18" s="370"/>
      <c r="APN18" s="370"/>
      <c r="APO18" s="370"/>
      <c r="APP18" s="370"/>
      <c r="APQ18" s="370"/>
      <c r="APR18" s="370"/>
      <c r="APS18" s="370"/>
      <c r="APT18" s="370"/>
      <c r="APU18" s="370"/>
      <c r="APV18" s="370"/>
      <c r="APW18" s="370"/>
      <c r="APX18" s="370"/>
      <c r="APY18" s="370"/>
      <c r="APZ18" s="370"/>
      <c r="AQA18" s="370"/>
      <c r="AQB18" s="370"/>
      <c r="AQC18" s="370"/>
      <c r="AQD18" s="370"/>
      <c r="AQE18" s="370"/>
      <c r="AQF18" s="370"/>
      <c r="AQG18" s="370"/>
      <c r="AQH18" s="370"/>
      <c r="AQI18" s="370"/>
      <c r="AQJ18" s="370"/>
      <c r="AQK18" s="370"/>
      <c r="AQL18" s="370"/>
      <c r="AQM18" s="370"/>
      <c r="AQN18" s="370"/>
      <c r="AQO18" s="370"/>
      <c r="AQP18" s="370"/>
      <c r="AQQ18" s="370"/>
      <c r="AQR18" s="370"/>
      <c r="AQS18" s="370"/>
      <c r="AQT18" s="370"/>
      <c r="AQU18" s="370"/>
      <c r="AQV18" s="370"/>
      <c r="AQW18" s="370"/>
      <c r="AQX18" s="370"/>
      <c r="AQY18" s="370"/>
      <c r="AQZ18" s="370"/>
      <c r="ARA18" s="370"/>
      <c r="ARB18" s="370"/>
      <c r="ARC18" s="370"/>
      <c r="ARD18" s="370"/>
      <c r="ARE18" s="370"/>
      <c r="ARF18" s="370"/>
      <c r="ARG18" s="370"/>
      <c r="ARH18" s="370"/>
      <c r="ARI18" s="370"/>
      <c r="ARJ18" s="370"/>
      <c r="ARK18" s="370"/>
      <c r="ARL18" s="370"/>
      <c r="ARM18" s="370"/>
      <c r="ARN18" s="370"/>
      <c r="ARO18" s="370"/>
      <c r="ARP18" s="370"/>
      <c r="ARQ18" s="370"/>
      <c r="ARR18" s="370"/>
      <c r="ARS18" s="370"/>
      <c r="ART18" s="370"/>
      <c r="ARU18" s="370"/>
      <c r="ARV18" s="370"/>
      <c r="ARW18" s="370"/>
      <c r="ARX18" s="370"/>
      <c r="ARY18" s="370"/>
      <c r="ARZ18" s="370"/>
      <c r="ASA18" s="370"/>
      <c r="ASB18" s="370"/>
      <c r="ASC18" s="370"/>
      <c r="ASD18" s="370"/>
      <c r="ASE18" s="370"/>
      <c r="ASF18" s="370"/>
      <c r="ASG18" s="370"/>
      <c r="ASH18" s="370"/>
      <c r="ASI18" s="370"/>
      <c r="ASJ18" s="370"/>
      <c r="ASK18" s="370"/>
      <c r="ASL18" s="370"/>
      <c r="ASM18" s="370"/>
      <c r="ASN18" s="370"/>
      <c r="ASO18" s="370"/>
      <c r="ASP18" s="370"/>
      <c r="ASQ18" s="370"/>
      <c r="ASR18" s="370"/>
      <c r="ASS18" s="370"/>
      <c r="AST18" s="370"/>
      <c r="ASU18" s="370"/>
      <c r="ASV18" s="370"/>
      <c r="ASW18" s="370"/>
      <c r="ASX18" s="370"/>
      <c r="ASY18" s="370"/>
      <c r="ASZ18" s="370"/>
      <c r="ATA18" s="370"/>
      <c r="ATB18" s="370"/>
      <c r="ATC18" s="370"/>
      <c r="ATD18" s="370"/>
      <c r="ATE18" s="370"/>
      <c r="ATF18" s="370"/>
      <c r="ATG18" s="370"/>
      <c r="ATH18" s="370"/>
      <c r="ATI18" s="370"/>
      <c r="ATJ18" s="370"/>
      <c r="ATK18" s="370"/>
      <c r="ATL18" s="370"/>
      <c r="ATM18" s="370"/>
      <c r="ATN18" s="370"/>
      <c r="ATO18" s="370"/>
      <c r="ATP18" s="370"/>
      <c r="ATQ18" s="370"/>
      <c r="ATR18" s="370"/>
      <c r="ATS18" s="370"/>
      <c r="ATT18" s="370"/>
      <c r="ATU18" s="370"/>
      <c r="ATV18" s="370"/>
      <c r="ATW18" s="370"/>
      <c r="ATX18" s="370"/>
      <c r="ATY18" s="370"/>
      <c r="ATZ18" s="370"/>
      <c r="AUA18" s="370"/>
      <c r="AUB18" s="370"/>
      <c r="AUC18" s="370"/>
      <c r="AUD18" s="370"/>
      <c r="AUE18" s="370"/>
      <c r="AUF18" s="370"/>
      <c r="AUG18" s="370"/>
      <c r="AUH18" s="370"/>
      <c r="AUI18" s="370"/>
      <c r="AUJ18" s="370"/>
      <c r="AUK18" s="370"/>
      <c r="AUL18" s="370"/>
      <c r="AUM18" s="370"/>
      <c r="AUN18" s="370"/>
      <c r="AUO18" s="370"/>
      <c r="AUP18" s="370"/>
      <c r="AUQ18" s="370"/>
      <c r="AUR18" s="370"/>
      <c r="AUS18" s="370"/>
      <c r="AUT18" s="370"/>
      <c r="AUU18" s="370"/>
      <c r="AUV18" s="370"/>
      <c r="AUW18" s="370"/>
      <c r="AUX18" s="370"/>
      <c r="AUY18" s="370"/>
      <c r="AUZ18" s="370"/>
      <c r="AVA18" s="370"/>
      <c r="AVB18" s="370"/>
      <c r="AVC18" s="370"/>
      <c r="AVD18" s="370"/>
      <c r="AVE18" s="370"/>
      <c r="AVF18" s="370"/>
      <c r="AVG18" s="370"/>
      <c r="AVH18" s="370"/>
      <c r="AVI18" s="370"/>
      <c r="AVJ18" s="370"/>
      <c r="AVK18" s="370"/>
      <c r="AVL18" s="370"/>
      <c r="AVM18" s="370"/>
      <c r="AVN18" s="370"/>
      <c r="AVO18" s="370"/>
      <c r="AVP18" s="370"/>
      <c r="AVQ18" s="370"/>
      <c r="AVR18" s="370"/>
      <c r="AVS18" s="370"/>
      <c r="AVT18" s="370"/>
      <c r="AVU18" s="370"/>
      <c r="AVV18" s="370"/>
      <c r="AVW18" s="370"/>
      <c r="AVX18" s="370"/>
      <c r="AVY18" s="370"/>
      <c r="AVZ18" s="370"/>
      <c r="AWA18" s="370"/>
      <c r="AWB18" s="370"/>
      <c r="AWC18" s="370"/>
      <c r="AWD18" s="370"/>
      <c r="AWE18" s="370"/>
      <c r="AWF18" s="370"/>
      <c r="AWG18" s="370"/>
      <c r="AWH18" s="370"/>
      <c r="AWI18" s="370"/>
      <c r="AWJ18" s="370"/>
      <c r="AWK18" s="370"/>
      <c r="AWL18" s="370"/>
      <c r="AWM18" s="370"/>
      <c r="AWN18" s="370"/>
      <c r="AWO18" s="370"/>
      <c r="AWP18" s="370"/>
      <c r="AWQ18" s="370"/>
      <c r="AWR18" s="370"/>
      <c r="AWS18" s="370"/>
      <c r="AWT18" s="370"/>
      <c r="AWU18" s="370"/>
      <c r="AWV18" s="370"/>
      <c r="AWW18" s="370"/>
      <c r="AWX18" s="370"/>
      <c r="AWY18" s="370"/>
      <c r="AWZ18" s="370"/>
      <c r="AXA18" s="370"/>
      <c r="AXB18" s="370"/>
      <c r="AXC18" s="370"/>
      <c r="AXD18" s="370"/>
      <c r="AXE18" s="370"/>
      <c r="AXF18" s="370"/>
      <c r="AXG18" s="370"/>
      <c r="AXH18" s="370"/>
      <c r="AXI18" s="370"/>
      <c r="AXJ18" s="370"/>
      <c r="AXK18" s="370"/>
      <c r="AXL18" s="370"/>
      <c r="AXM18" s="370"/>
      <c r="AXN18" s="370"/>
      <c r="AXO18" s="370"/>
      <c r="AXP18" s="370"/>
      <c r="AXQ18" s="370"/>
      <c r="AXR18" s="370"/>
      <c r="AXS18" s="370"/>
      <c r="AXT18" s="370"/>
      <c r="AXU18" s="370"/>
      <c r="AXV18" s="370"/>
      <c r="AXW18" s="370"/>
      <c r="AXX18" s="370"/>
      <c r="AXY18" s="370"/>
      <c r="AXZ18" s="370"/>
      <c r="AYA18" s="370"/>
      <c r="AYB18" s="370"/>
      <c r="AYC18" s="370"/>
      <c r="AYD18" s="370"/>
      <c r="AYE18" s="370"/>
      <c r="AYF18" s="370"/>
      <c r="AYG18" s="370"/>
      <c r="AYH18" s="370"/>
      <c r="AYI18" s="370"/>
      <c r="AYJ18" s="370"/>
      <c r="AYK18" s="370"/>
      <c r="AYL18" s="370"/>
      <c r="AYM18" s="370"/>
      <c r="AYN18" s="370"/>
      <c r="AYO18" s="370"/>
      <c r="AYP18" s="370"/>
      <c r="AYQ18" s="370"/>
      <c r="AYR18" s="370"/>
      <c r="AYS18" s="370"/>
      <c r="AYT18" s="370"/>
      <c r="AYU18" s="370"/>
      <c r="AYV18" s="370"/>
      <c r="AYW18" s="370"/>
      <c r="AYX18" s="370"/>
      <c r="AYY18" s="370"/>
      <c r="AYZ18" s="370"/>
      <c r="AZA18" s="370"/>
      <c r="AZB18" s="370"/>
      <c r="AZC18" s="370"/>
      <c r="AZD18" s="370"/>
      <c r="AZE18" s="370"/>
      <c r="AZF18" s="370"/>
      <c r="AZG18" s="370"/>
      <c r="AZH18" s="370"/>
      <c r="AZI18" s="370"/>
      <c r="AZJ18" s="370"/>
      <c r="AZK18" s="370"/>
      <c r="AZL18" s="370"/>
      <c r="AZM18" s="370"/>
      <c r="AZN18" s="370"/>
      <c r="AZO18" s="370"/>
      <c r="AZP18" s="370"/>
      <c r="AZQ18" s="370"/>
      <c r="AZR18" s="370"/>
      <c r="AZS18" s="370"/>
      <c r="AZT18" s="370"/>
      <c r="AZU18" s="370"/>
      <c r="AZV18" s="370"/>
      <c r="AZW18" s="370"/>
      <c r="AZX18" s="370"/>
      <c r="AZY18" s="370"/>
      <c r="AZZ18" s="370"/>
      <c r="BAA18" s="370"/>
      <c r="BAB18" s="370"/>
      <c r="BAC18" s="370"/>
      <c r="BAD18" s="370"/>
      <c r="BAE18" s="370"/>
      <c r="BAF18" s="370"/>
      <c r="BAG18" s="370"/>
      <c r="BAH18" s="370"/>
      <c r="BAI18" s="370"/>
      <c r="BAJ18" s="370"/>
      <c r="BAK18" s="370"/>
      <c r="BAL18" s="370"/>
      <c r="BAM18" s="370"/>
      <c r="BAN18" s="370"/>
      <c r="BAO18" s="370"/>
      <c r="BAP18" s="370"/>
      <c r="BAQ18" s="370"/>
      <c r="BAR18" s="370"/>
      <c r="BAS18" s="370"/>
      <c r="BAT18" s="370"/>
      <c r="BAU18" s="370"/>
      <c r="BAV18" s="370"/>
      <c r="BAW18" s="370"/>
      <c r="BAX18" s="370"/>
      <c r="BAY18" s="370"/>
      <c r="BAZ18" s="370"/>
      <c r="BBA18" s="370"/>
      <c r="BBB18" s="370"/>
      <c r="BBC18" s="370"/>
      <c r="BBD18" s="370"/>
      <c r="BBE18" s="370"/>
      <c r="BBF18" s="370"/>
      <c r="BBG18" s="370"/>
      <c r="BBH18" s="370"/>
      <c r="BBI18" s="370"/>
      <c r="BBJ18" s="370"/>
      <c r="BBK18" s="370"/>
      <c r="BBL18" s="370"/>
      <c r="BBM18" s="370"/>
      <c r="BBN18" s="370"/>
      <c r="BBO18" s="370"/>
      <c r="BBP18" s="370"/>
      <c r="BBQ18" s="370"/>
      <c r="BBR18" s="370"/>
      <c r="BBS18" s="370"/>
      <c r="BBT18" s="370"/>
      <c r="BBU18" s="370"/>
      <c r="BBV18" s="370"/>
      <c r="BBW18" s="370"/>
      <c r="BBX18" s="370"/>
      <c r="BBY18" s="370"/>
      <c r="BBZ18" s="370"/>
      <c r="BCA18" s="370"/>
      <c r="BCB18" s="370"/>
      <c r="BCC18" s="370"/>
      <c r="BCD18" s="370"/>
      <c r="BCE18" s="370"/>
      <c r="BCF18" s="370"/>
      <c r="BCG18" s="370"/>
      <c r="BCH18" s="370"/>
      <c r="BCI18" s="370"/>
      <c r="BCJ18" s="370"/>
      <c r="BCK18" s="370"/>
      <c r="BCL18" s="370"/>
      <c r="BCM18" s="370"/>
      <c r="BCN18" s="370"/>
      <c r="BCO18" s="370"/>
      <c r="BCP18" s="370"/>
      <c r="BCQ18" s="370"/>
      <c r="BCR18" s="370"/>
      <c r="BCS18" s="370"/>
      <c r="BCT18" s="370"/>
      <c r="BCU18" s="370"/>
      <c r="BCV18" s="370"/>
      <c r="BCW18" s="370"/>
      <c r="BCX18" s="370"/>
      <c r="BCY18" s="370"/>
      <c r="BCZ18" s="370"/>
      <c r="BDA18" s="370"/>
      <c r="BDB18" s="370"/>
      <c r="BDC18" s="370"/>
      <c r="BDD18" s="370"/>
      <c r="BDE18" s="370"/>
      <c r="BDF18" s="370"/>
      <c r="BDG18" s="370"/>
      <c r="BDH18" s="370"/>
      <c r="BDI18" s="370"/>
      <c r="BDJ18" s="370"/>
      <c r="BDK18" s="370"/>
      <c r="BDL18" s="370"/>
      <c r="BDM18" s="370"/>
      <c r="BDN18" s="370"/>
      <c r="BDO18" s="370"/>
      <c r="BDP18" s="370"/>
      <c r="BDQ18" s="370"/>
      <c r="BDR18" s="370"/>
      <c r="BDS18" s="370"/>
      <c r="BDT18" s="370"/>
      <c r="BDU18" s="370"/>
      <c r="BDV18" s="370"/>
      <c r="BDW18" s="370"/>
      <c r="BDX18" s="370"/>
      <c r="BDY18" s="370"/>
      <c r="BDZ18" s="370"/>
      <c r="BEA18" s="370"/>
      <c r="BEB18" s="370"/>
      <c r="BEC18" s="370"/>
      <c r="BED18" s="370"/>
      <c r="BEE18" s="370"/>
      <c r="BEF18" s="370"/>
      <c r="BEG18" s="370"/>
      <c r="BEH18" s="370"/>
      <c r="BEI18" s="370"/>
      <c r="BEJ18" s="370"/>
      <c r="BEK18" s="370"/>
      <c r="BEL18" s="370"/>
      <c r="BEM18" s="370"/>
      <c r="BEN18" s="370"/>
      <c r="BEO18" s="370"/>
      <c r="BEP18" s="370"/>
      <c r="BEQ18" s="370"/>
      <c r="BER18" s="370"/>
      <c r="BES18" s="370"/>
      <c r="BET18" s="370"/>
      <c r="BEU18" s="370"/>
      <c r="BEV18" s="370"/>
      <c r="BEW18" s="370"/>
      <c r="BEX18" s="370"/>
      <c r="BEY18" s="370"/>
      <c r="BEZ18" s="370"/>
      <c r="BFA18" s="370"/>
      <c r="BFB18" s="370"/>
      <c r="BFC18" s="370"/>
      <c r="BFD18" s="370"/>
      <c r="BFE18" s="370"/>
      <c r="BFF18" s="370"/>
      <c r="BFG18" s="370"/>
      <c r="BFH18" s="370"/>
      <c r="BFI18" s="370"/>
      <c r="BFJ18" s="370"/>
      <c r="BFK18" s="370"/>
      <c r="BFL18" s="370"/>
      <c r="BFM18" s="370"/>
      <c r="BFN18" s="370"/>
      <c r="BFO18" s="370"/>
      <c r="BFP18" s="370"/>
      <c r="BFQ18" s="370"/>
      <c r="BFR18" s="370"/>
      <c r="BFS18" s="370"/>
      <c r="BFT18" s="370"/>
      <c r="BFU18" s="370"/>
      <c r="BFV18" s="370"/>
      <c r="BFW18" s="370"/>
      <c r="BFX18" s="370"/>
      <c r="BFY18" s="370"/>
      <c r="BFZ18" s="370"/>
      <c r="BGA18" s="370"/>
      <c r="BGB18" s="370"/>
      <c r="BGC18" s="370"/>
      <c r="BGD18" s="370"/>
      <c r="BGE18" s="370"/>
      <c r="BGF18" s="370"/>
      <c r="BGG18" s="370"/>
      <c r="BGH18" s="370"/>
      <c r="BGI18" s="370"/>
      <c r="BGJ18" s="370"/>
      <c r="BGK18" s="370"/>
      <c r="BGL18" s="370"/>
      <c r="BGM18" s="370"/>
      <c r="BGN18" s="370"/>
      <c r="BGO18" s="370"/>
      <c r="BGP18" s="370"/>
      <c r="BGQ18" s="370"/>
      <c r="BGR18" s="370"/>
      <c r="BGS18" s="370"/>
      <c r="BGT18" s="370"/>
      <c r="BGU18" s="370"/>
      <c r="BGV18" s="370"/>
      <c r="BGW18" s="370"/>
      <c r="BGX18" s="370"/>
      <c r="BGY18" s="370"/>
      <c r="BGZ18" s="370"/>
      <c r="BHA18" s="370"/>
      <c r="BHB18" s="370"/>
      <c r="BHC18" s="370"/>
      <c r="BHD18" s="370"/>
      <c r="BHE18" s="370"/>
      <c r="BHF18" s="370"/>
      <c r="BHG18" s="370"/>
      <c r="BHH18" s="370"/>
      <c r="BHI18" s="370"/>
      <c r="BHJ18" s="370"/>
      <c r="BHK18" s="370"/>
      <c r="BHL18" s="370"/>
      <c r="BHM18" s="370"/>
      <c r="BHN18" s="370"/>
      <c r="BHO18" s="370"/>
      <c r="BHP18" s="370"/>
      <c r="BHQ18" s="370"/>
      <c r="BHR18" s="370"/>
      <c r="BHS18" s="370"/>
      <c r="BHT18" s="370"/>
      <c r="BHU18" s="370"/>
      <c r="BHV18" s="370"/>
      <c r="BHW18" s="370"/>
      <c r="BHX18" s="370"/>
      <c r="BHY18" s="370"/>
      <c r="BHZ18" s="370"/>
      <c r="BIA18" s="370"/>
      <c r="BIB18" s="370"/>
      <c r="BIC18" s="370"/>
      <c r="BID18" s="370"/>
      <c r="BIE18" s="370"/>
      <c r="BIF18" s="370"/>
      <c r="BIG18" s="370"/>
      <c r="BIH18" s="370"/>
      <c r="BII18" s="370"/>
      <c r="BIJ18" s="370"/>
      <c r="BIK18" s="370"/>
      <c r="BIL18" s="370"/>
      <c r="BIM18" s="370"/>
      <c r="BIN18" s="370"/>
      <c r="BIO18" s="370"/>
      <c r="BIP18" s="370"/>
      <c r="BIQ18" s="370"/>
      <c r="BIR18" s="370"/>
      <c r="BIS18" s="370"/>
      <c r="BIT18" s="370"/>
      <c r="BIU18" s="370"/>
      <c r="BIV18" s="370"/>
      <c r="BIW18" s="370"/>
      <c r="BIX18" s="370"/>
      <c r="BIY18" s="370"/>
      <c r="BIZ18" s="370"/>
      <c r="BJA18" s="370"/>
    </row>
    <row r="19" spans="1:1613" s="38" customFormat="1" ht="15.75" thickTop="1" x14ac:dyDescent="0.25">
      <c r="A19" s="604" t="s">
        <v>161</v>
      </c>
      <c r="B19" s="605"/>
      <c r="C19" s="606"/>
      <c r="D19" s="36"/>
      <c r="E19" s="36"/>
      <c r="F19" s="36"/>
      <c r="G19" s="37"/>
      <c r="H19" s="35"/>
      <c r="I19" s="36"/>
      <c r="J19" s="36"/>
      <c r="K19" s="36"/>
      <c r="L19" s="36"/>
      <c r="M19" s="36"/>
      <c r="N19" s="36"/>
      <c r="O19" s="36"/>
      <c r="P19" s="37"/>
      <c r="Q19" s="271"/>
      <c r="R19" s="371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69"/>
      <c r="CC19" s="369"/>
      <c r="CD19" s="369"/>
      <c r="CE19" s="369"/>
      <c r="CF19" s="369"/>
      <c r="CG19" s="369"/>
      <c r="CH19" s="369"/>
      <c r="CI19" s="369"/>
      <c r="CJ19" s="369"/>
      <c r="CK19" s="369"/>
      <c r="CL19" s="369"/>
      <c r="CM19" s="369"/>
      <c r="CN19" s="369"/>
      <c r="CO19" s="369"/>
      <c r="CP19" s="369"/>
      <c r="CQ19" s="369"/>
      <c r="CR19" s="369"/>
      <c r="CS19" s="369"/>
      <c r="CT19" s="369"/>
      <c r="CU19" s="369"/>
      <c r="CV19" s="369"/>
      <c r="CW19" s="369"/>
      <c r="CX19" s="369"/>
      <c r="CY19" s="369"/>
      <c r="CZ19" s="369"/>
      <c r="DA19" s="369"/>
      <c r="DB19" s="369"/>
      <c r="DC19" s="369"/>
      <c r="DD19" s="369"/>
      <c r="DE19" s="369"/>
      <c r="DF19" s="369"/>
      <c r="DG19" s="369"/>
      <c r="DH19" s="369"/>
      <c r="DI19" s="369"/>
      <c r="DJ19" s="369"/>
      <c r="DK19" s="369"/>
      <c r="DL19" s="369"/>
      <c r="DM19" s="369"/>
      <c r="DN19" s="369"/>
      <c r="DO19" s="369"/>
      <c r="DP19" s="369"/>
      <c r="DQ19" s="369"/>
      <c r="DR19" s="369"/>
      <c r="DS19" s="369"/>
      <c r="DT19" s="369"/>
      <c r="DU19" s="369"/>
      <c r="DV19" s="369"/>
      <c r="DW19" s="369"/>
      <c r="DX19" s="369"/>
      <c r="DY19" s="369"/>
      <c r="DZ19" s="369"/>
      <c r="EA19" s="369"/>
      <c r="EB19" s="369"/>
      <c r="EC19" s="369"/>
      <c r="ED19" s="369"/>
      <c r="EE19" s="369"/>
      <c r="EF19" s="369"/>
      <c r="EG19" s="369"/>
      <c r="EH19" s="369"/>
      <c r="EI19" s="369"/>
      <c r="EJ19" s="369"/>
      <c r="EK19" s="369"/>
      <c r="EL19" s="369"/>
      <c r="EM19" s="369"/>
      <c r="EN19" s="369"/>
      <c r="EO19" s="369"/>
      <c r="EP19" s="369"/>
      <c r="EQ19" s="369"/>
      <c r="ER19" s="369"/>
      <c r="ES19" s="369"/>
      <c r="ET19" s="369"/>
      <c r="EU19" s="369"/>
      <c r="EV19" s="369"/>
      <c r="EW19" s="369"/>
      <c r="EX19" s="369"/>
      <c r="EY19" s="369"/>
      <c r="EZ19" s="369"/>
      <c r="FA19" s="369"/>
      <c r="FB19" s="369"/>
      <c r="FC19" s="369"/>
      <c r="FD19" s="369"/>
      <c r="FE19" s="369"/>
      <c r="FF19" s="369"/>
      <c r="FG19" s="369"/>
      <c r="FH19" s="369"/>
      <c r="FI19" s="369"/>
      <c r="FJ19" s="369"/>
      <c r="FK19" s="369"/>
      <c r="FL19" s="369"/>
      <c r="FM19" s="369"/>
      <c r="FN19" s="369"/>
      <c r="FO19" s="369"/>
      <c r="FP19" s="369"/>
      <c r="FQ19" s="369"/>
      <c r="FR19" s="369"/>
      <c r="FS19" s="369"/>
      <c r="FT19" s="369"/>
      <c r="FU19" s="369"/>
      <c r="FV19" s="369"/>
      <c r="FW19" s="369"/>
      <c r="FX19" s="369"/>
      <c r="FY19" s="369"/>
      <c r="FZ19" s="369"/>
      <c r="GA19" s="369"/>
      <c r="GB19" s="369"/>
      <c r="GC19" s="369"/>
      <c r="GD19" s="369"/>
      <c r="GE19" s="369"/>
      <c r="GF19" s="369"/>
      <c r="GG19" s="369"/>
      <c r="GH19" s="369"/>
      <c r="GI19" s="369"/>
      <c r="GJ19" s="369"/>
      <c r="GK19" s="369"/>
      <c r="GL19" s="369"/>
      <c r="GM19" s="369"/>
      <c r="GN19" s="369"/>
      <c r="GO19" s="369"/>
      <c r="GP19" s="369"/>
      <c r="GQ19" s="369"/>
      <c r="GR19" s="369"/>
      <c r="GS19" s="369"/>
      <c r="GT19" s="369"/>
      <c r="GU19" s="369"/>
      <c r="GV19" s="369"/>
      <c r="GW19" s="369"/>
      <c r="GX19" s="369"/>
      <c r="GY19" s="369"/>
      <c r="GZ19" s="369"/>
      <c r="HA19" s="369"/>
      <c r="HB19" s="369"/>
      <c r="HC19" s="369"/>
      <c r="HD19" s="369"/>
      <c r="HE19" s="369"/>
      <c r="HF19" s="369"/>
      <c r="HG19" s="369"/>
      <c r="HH19" s="369"/>
      <c r="HI19" s="369"/>
      <c r="HJ19" s="369"/>
      <c r="HK19" s="369"/>
      <c r="HL19" s="369"/>
      <c r="HM19" s="369"/>
      <c r="HN19" s="369"/>
      <c r="HO19" s="369"/>
      <c r="HP19" s="369"/>
      <c r="HQ19" s="369"/>
      <c r="HR19" s="369"/>
      <c r="HS19" s="369"/>
      <c r="HT19" s="369"/>
      <c r="HU19" s="369"/>
      <c r="HV19" s="369"/>
      <c r="HW19" s="369"/>
      <c r="HX19" s="369"/>
      <c r="HY19" s="369"/>
      <c r="HZ19" s="369"/>
      <c r="IA19" s="369"/>
      <c r="IB19" s="369"/>
      <c r="IC19" s="369"/>
      <c r="ID19" s="369"/>
      <c r="IE19" s="369"/>
      <c r="IF19" s="369"/>
      <c r="IG19" s="369"/>
      <c r="IH19" s="369"/>
      <c r="II19" s="369"/>
      <c r="IJ19" s="369"/>
      <c r="IK19" s="369"/>
      <c r="IL19" s="369"/>
      <c r="IM19" s="369"/>
      <c r="IN19" s="369"/>
      <c r="IO19" s="369"/>
      <c r="IP19" s="369"/>
      <c r="IQ19" s="369"/>
      <c r="IR19" s="369"/>
      <c r="IS19" s="369"/>
      <c r="IT19" s="369"/>
      <c r="IU19" s="369"/>
      <c r="IV19" s="369"/>
      <c r="IW19" s="369"/>
      <c r="IX19" s="369"/>
      <c r="IY19" s="369"/>
      <c r="IZ19" s="369"/>
      <c r="JA19" s="369"/>
      <c r="JB19" s="369"/>
      <c r="JC19" s="369"/>
      <c r="JD19" s="369"/>
      <c r="JE19" s="369"/>
      <c r="JF19" s="369"/>
      <c r="JG19" s="369"/>
      <c r="JH19" s="369"/>
      <c r="JI19" s="369"/>
      <c r="JJ19" s="369"/>
      <c r="JK19" s="369"/>
      <c r="JL19" s="369"/>
      <c r="JM19" s="369"/>
      <c r="JN19" s="369"/>
      <c r="JO19" s="369"/>
      <c r="JP19" s="369"/>
      <c r="JQ19" s="369"/>
      <c r="JR19" s="369"/>
      <c r="JS19" s="369"/>
      <c r="JT19" s="369"/>
      <c r="JU19" s="369"/>
      <c r="JV19" s="369"/>
      <c r="JW19" s="369"/>
      <c r="JX19" s="369"/>
      <c r="JY19" s="369"/>
      <c r="JZ19" s="369"/>
      <c r="KA19" s="369"/>
      <c r="KB19" s="369"/>
      <c r="KC19" s="369"/>
      <c r="KD19" s="369"/>
      <c r="KE19" s="369"/>
      <c r="KF19" s="369"/>
      <c r="KG19" s="369"/>
      <c r="KH19" s="369"/>
      <c r="KI19" s="369"/>
      <c r="KJ19" s="369"/>
      <c r="KK19" s="369"/>
      <c r="KL19" s="369"/>
      <c r="KM19" s="369"/>
      <c r="KN19" s="369"/>
      <c r="KO19" s="369"/>
      <c r="KP19" s="369"/>
      <c r="KQ19" s="369"/>
      <c r="KR19" s="369"/>
      <c r="KS19" s="369"/>
      <c r="KT19" s="369"/>
      <c r="KU19" s="369"/>
      <c r="KV19" s="369"/>
      <c r="KW19" s="369"/>
      <c r="KX19" s="369"/>
      <c r="KY19" s="369"/>
      <c r="KZ19" s="369"/>
      <c r="LA19" s="369"/>
      <c r="LB19" s="369"/>
      <c r="LC19" s="369"/>
      <c r="LD19" s="369"/>
      <c r="LE19" s="369"/>
      <c r="LF19" s="369"/>
      <c r="LG19" s="369"/>
      <c r="LH19" s="369"/>
      <c r="LI19" s="369"/>
      <c r="LJ19" s="369"/>
      <c r="LK19" s="369"/>
      <c r="LL19" s="369"/>
      <c r="LM19" s="369"/>
      <c r="LN19" s="369"/>
      <c r="LO19" s="369"/>
      <c r="LP19" s="369"/>
      <c r="LQ19" s="369"/>
      <c r="LR19" s="369"/>
      <c r="LS19" s="369"/>
      <c r="LT19" s="369"/>
      <c r="LU19" s="369"/>
      <c r="LV19" s="369"/>
      <c r="LW19" s="369"/>
      <c r="LX19" s="369"/>
      <c r="LY19" s="369"/>
      <c r="LZ19" s="369"/>
      <c r="MA19" s="369"/>
      <c r="MB19" s="369"/>
      <c r="MC19" s="369"/>
      <c r="MD19" s="369"/>
      <c r="ME19" s="369"/>
      <c r="MF19" s="369"/>
      <c r="MG19" s="369"/>
      <c r="MH19" s="369"/>
      <c r="MI19" s="369"/>
      <c r="MJ19" s="369"/>
      <c r="MK19" s="369"/>
      <c r="ML19" s="369"/>
      <c r="MM19" s="369"/>
      <c r="MN19" s="369"/>
      <c r="MO19" s="369"/>
      <c r="MP19" s="369"/>
      <c r="MQ19" s="369"/>
      <c r="MR19" s="369"/>
      <c r="MS19" s="369"/>
      <c r="MT19" s="369"/>
      <c r="MU19" s="369"/>
      <c r="MV19" s="369"/>
      <c r="MW19" s="369"/>
      <c r="MX19" s="369"/>
      <c r="MY19" s="369"/>
      <c r="MZ19" s="369"/>
      <c r="NA19" s="369"/>
      <c r="NB19" s="369"/>
      <c r="NC19" s="369"/>
      <c r="ND19" s="369"/>
      <c r="NE19" s="369"/>
      <c r="NF19" s="369"/>
      <c r="NG19" s="369"/>
      <c r="NH19" s="369"/>
      <c r="NI19" s="369"/>
      <c r="NJ19" s="369"/>
      <c r="NK19" s="369"/>
      <c r="NL19" s="369"/>
      <c r="NM19" s="369"/>
      <c r="NN19" s="369"/>
      <c r="NO19" s="369"/>
      <c r="NP19" s="369"/>
      <c r="NQ19" s="369"/>
      <c r="NR19" s="369"/>
      <c r="NS19" s="369"/>
      <c r="NT19" s="369"/>
      <c r="NU19" s="369"/>
      <c r="NV19" s="369"/>
      <c r="NW19" s="369"/>
      <c r="NX19" s="369"/>
      <c r="NY19" s="369"/>
      <c r="NZ19" s="369"/>
      <c r="OA19" s="369"/>
      <c r="OB19" s="369"/>
      <c r="OC19" s="369"/>
      <c r="OD19" s="369"/>
      <c r="OE19" s="369"/>
      <c r="OF19" s="369"/>
      <c r="OG19" s="369"/>
      <c r="OH19" s="369"/>
      <c r="OI19" s="369"/>
      <c r="OJ19" s="369"/>
      <c r="OK19" s="369"/>
      <c r="OL19" s="369"/>
      <c r="OM19" s="369"/>
      <c r="ON19" s="369"/>
      <c r="OO19" s="369"/>
      <c r="OP19" s="369"/>
      <c r="OQ19" s="369"/>
      <c r="OR19" s="369"/>
      <c r="OS19" s="369"/>
      <c r="OT19" s="369"/>
      <c r="OU19" s="369"/>
      <c r="OV19" s="369"/>
      <c r="OW19" s="369"/>
      <c r="OX19" s="369"/>
      <c r="OY19" s="369"/>
      <c r="OZ19" s="369"/>
      <c r="PA19" s="369"/>
      <c r="PB19" s="369"/>
      <c r="PC19" s="369"/>
      <c r="PD19" s="369"/>
      <c r="PE19" s="369"/>
      <c r="PF19" s="369"/>
      <c r="PG19" s="369"/>
      <c r="PH19" s="369"/>
      <c r="PI19" s="369"/>
      <c r="PJ19" s="369"/>
      <c r="PK19" s="369"/>
      <c r="PL19" s="369"/>
      <c r="PM19" s="369"/>
      <c r="PN19" s="369"/>
      <c r="PO19" s="369"/>
      <c r="PP19" s="369"/>
      <c r="PQ19" s="369"/>
      <c r="PR19" s="369"/>
      <c r="PS19" s="369"/>
      <c r="PT19" s="369"/>
      <c r="PU19" s="369"/>
      <c r="PV19" s="369"/>
      <c r="PW19" s="369"/>
      <c r="PX19" s="369"/>
      <c r="PY19" s="369"/>
      <c r="PZ19" s="369"/>
      <c r="QA19" s="369"/>
      <c r="QB19" s="369"/>
      <c r="QC19" s="369"/>
      <c r="QD19" s="369"/>
      <c r="QE19" s="369"/>
      <c r="QF19" s="369"/>
      <c r="QG19" s="369"/>
      <c r="QH19" s="369"/>
      <c r="QI19" s="369"/>
      <c r="QJ19" s="369"/>
      <c r="QK19" s="369"/>
      <c r="QL19" s="369"/>
      <c r="QM19" s="369"/>
      <c r="QN19" s="369"/>
      <c r="QO19" s="369"/>
      <c r="QP19" s="369"/>
      <c r="QQ19" s="369"/>
      <c r="QR19" s="369"/>
      <c r="QS19" s="369"/>
      <c r="QT19" s="369"/>
      <c r="QU19" s="369"/>
      <c r="QV19" s="369"/>
      <c r="QW19" s="369"/>
      <c r="QX19" s="369"/>
      <c r="QY19" s="369"/>
      <c r="QZ19" s="369"/>
      <c r="RA19" s="369"/>
      <c r="RB19" s="369"/>
      <c r="RC19" s="369"/>
      <c r="RD19" s="369"/>
      <c r="RE19" s="369"/>
      <c r="RF19" s="369"/>
      <c r="RG19" s="369"/>
      <c r="RH19" s="369"/>
      <c r="RI19" s="369"/>
      <c r="RJ19" s="369"/>
      <c r="RK19" s="369"/>
      <c r="RL19" s="369"/>
      <c r="RM19" s="369"/>
      <c r="RN19" s="369"/>
      <c r="RO19" s="369"/>
      <c r="RP19" s="369"/>
      <c r="RQ19" s="369"/>
      <c r="RR19" s="369"/>
      <c r="RS19" s="369"/>
      <c r="RT19" s="369"/>
      <c r="RU19" s="369"/>
      <c r="RV19" s="369"/>
      <c r="RW19" s="369"/>
      <c r="RX19" s="369"/>
      <c r="RY19" s="369"/>
      <c r="RZ19" s="369"/>
      <c r="SA19" s="369"/>
      <c r="SB19" s="369"/>
      <c r="SC19" s="369"/>
      <c r="SD19" s="369"/>
      <c r="SE19" s="369"/>
      <c r="SF19" s="369"/>
      <c r="SG19" s="369"/>
      <c r="SH19" s="369"/>
      <c r="SI19" s="369"/>
      <c r="SJ19" s="369"/>
      <c r="SK19" s="369"/>
      <c r="SL19" s="369"/>
      <c r="SM19" s="369"/>
      <c r="SN19" s="369"/>
      <c r="SO19" s="369"/>
      <c r="SP19" s="369"/>
      <c r="SQ19" s="369"/>
      <c r="SR19" s="369"/>
      <c r="SS19" s="369"/>
      <c r="ST19" s="369"/>
      <c r="SU19" s="369"/>
      <c r="SV19" s="369"/>
      <c r="SW19" s="369"/>
      <c r="SX19" s="369"/>
      <c r="SY19" s="369"/>
      <c r="SZ19" s="369"/>
      <c r="TA19" s="369"/>
      <c r="TB19" s="369"/>
      <c r="TC19" s="369"/>
      <c r="TD19" s="369"/>
      <c r="TE19" s="369"/>
      <c r="TF19" s="369"/>
      <c r="TG19" s="369"/>
      <c r="TH19" s="369"/>
      <c r="TI19" s="369"/>
      <c r="TJ19" s="369"/>
      <c r="TK19" s="369"/>
      <c r="TL19" s="369"/>
      <c r="TM19" s="369"/>
      <c r="TN19" s="369"/>
      <c r="TO19" s="369"/>
      <c r="TP19" s="369"/>
      <c r="TQ19" s="369"/>
      <c r="TR19" s="369"/>
      <c r="TS19" s="369"/>
      <c r="TT19" s="369"/>
      <c r="TU19" s="369"/>
      <c r="TV19" s="369"/>
      <c r="TW19" s="369"/>
      <c r="TX19" s="369"/>
      <c r="TY19" s="369"/>
      <c r="TZ19" s="369"/>
      <c r="UA19" s="369"/>
      <c r="UB19" s="369"/>
      <c r="UC19" s="369"/>
      <c r="UD19" s="369"/>
      <c r="UE19" s="369"/>
      <c r="UF19" s="369"/>
      <c r="UG19" s="369"/>
      <c r="UH19" s="369"/>
      <c r="UI19" s="369"/>
      <c r="UJ19" s="369"/>
      <c r="UK19" s="369"/>
      <c r="UL19" s="369"/>
      <c r="UM19" s="369"/>
      <c r="UN19" s="369"/>
      <c r="UO19" s="369"/>
      <c r="UP19" s="369"/>
      <c r="UQ19" s="369"/>
      <c r="UR19" s="369"/>
      <c r="US19" s="369"/>
      <c r="UT19" s="369"/>
      <c r="UU19" s="369"/>
      <c r="UV19" s="369"/>
      <c r="UW19" s="369"/>
      <c r="UX19" s="369"/>
      <c r="UY19" s="369"/>
      <c r="UZ19" s="369"/>
      <c r="VA19" s="369"/>
      <c r="VB19" s="369"/>
      <c r="VC19" s="369"/>
      <c r="VD19" s="369"/>
      <c r="VE19" s="369"/>
      <c r="VF19" s="369"/>
      <c r="VG19" s="369"/>
      <c r="VH19" s="369"/>
      <c r="VI19" s="369"/>
      <c r="VJ19" s="369"/>
      <c r="VK19" s="369"/>
      <c r="VL19" s="369"/>
      <c r="VM19" s="369"/>
      <c r="VN19" s="369"/>
      <c r="VO19" s="369"/>
      <c r="VP19" s="369"/>
      <c r="VQ19" s="369"/>
      <c r="VR19" s="369"/>
      <c r="VS19" s="369"/>
      <c r="VT19" s="369"/>
      <c r="VU19" s="369"/>
      <c r="VV19" s="369"/>
      <c r="VW19" s="369"/>
      <c r="VX19" s="369"/>
      <c r="VY19" s="369"/>
      <c r="VZ19" s="369"/>
      <c r="WA19" s="369"/>
      <c r="WB19" s="369"/>
      <c r="WC19" s="369"/>
      <c r="WD19" s="369"/>
      <c r="WE19" s="369"/>
      <c r="WF19" s="369"/>
      <c r="WG19" s="369"/>
      <c r="WH19" s="369"/>
      <c r="WI19" s="369"/>
      <c r="WJ19" s="369"/>
      <c r="WK19" s="369"/>
      <c r="WL19" s="369"/>
      <c r="WM19" s="369"/>
      <c r="WN19" s="369"/>
      <c r="WO19" s="369"/>
      <c r="WP19" s="369"/>
      <c r="WQ19" s="369"/>
      <c r="WR19" s="369"/>
      <c r="WS19" s="369"/>
      <c r="WT19" s="369"/>
      <c r="WU19" s="369"/>
      <c r="WV19" s="369"/>
      <c r="WW19" s="369"/>
      <c r="WX19" s="369"/>
      <c r="WY19" s="369"/>
      <c r="WZ19" s="369"/>
      <c r="XA19" s="369"/>
      <c r="XB19" s="369"/>
      <c r="XC19" s="369"/>
      <c r="XD19" s="369"/>
      <c r="XE19" s="369"/>
      <c r="XF19" s="369"/>
      <c r="XG19" s="369"/>
      <c r="XH19" s="369"/>
      <c r="XI19" s="369"/>
      <c r="XJ19" s="369"/>
      <c r="XK19" s="369"/>
      <c r="XL19" s="369"/>
      <c r="XM19" s="369"/>
      <c r="XN19" s="369"/>
      <c r="XO19" s="369"/>
      <c r="XP19" s="369"/>
      <c r="XQ19" s="369"/>
      <c r="XR19" s="369"/>
      <c r="XS19" s="369"/>
      <c r="XT19" s="369"/>
      <c r="XU19" s="369"/>
      <c r="XV19" s="369"/>
      <c r="XW19" s="369"/>
      <c r="XX19" s="369"/>
      <c r="XY19" s="369"/>
      <c r="XZ19" s="369"/>
      <c r="YA19" s="369"/>
      <c r="YB19" s="369"/>
      <c r="YC19" s="369"/>
      <c r="YD19" s="369"/>
      <c r="YE19" s="369"/>
      <c r="YF19" s="369"/>
      <c r="YG19" s="369"/>
      <c r="YH19" s="369"/>
      <c r="YI19" s="369"/>
      <c r="YJ19" s="369"/>
      <c r="YK19" s="369"/>
      <c r="YL19" s="369"/>
      <c r="YM19" s="369"/>
      <c r="YN19" s="369"/>
      <c r="YO19" s="369"/>
      <c r="YP19" s="369"/>
      <c r="YQ19" s="369"/>
      <c r="YR19" s="369"/>
      <c r="YS19" s="369"/>
      <c r="YT19" s="369"/>
      <c r="YU19" s="369"/>
      <c r="YV19" s="369"/>
      <c r="YW19" s="369"/>
      <c r="YX19" s="369"/>
      <c r="YY19" s="369"/>
      <c r="YZ19" s="369"/>
      <c r="ZA19" s="369"/>
      <c r="ZB19" s="369"/>
      <c r="ZC19" s="369"/>
      <c r="ZD19" s="369"/>
      <c r="ZE19" s="369"/>
      <c r="ZF19" s="369"/>
      <c r="ZG19" s="369"/>
      <c r="ZH19" s="369"/>
      <c r="ZI19" s="369"/>
      <c r="ZJ19" s="369"/>
      <c r="ZK19" s="369"/>
      <c r="ZL19" s="369"/>
      <c r="ZM19" s="369"/>
      <c r="ZN19" s="369"/>
      <c r="ZO19" s="369"/>
      <c r="ZP19" s="369"/>
      <c r="ZQ19" s="369"/>
      <c r="ZR19" s="369"/>
      <c r="ZS19" s="369"/>
      <c r="ZT19" s="369"/>
      <c r="ZU19" s="369"/>
      <c r="ZV19" s="369"/>
      <c r="ZW19" s="369"/>
      <c r="ZX19" s="369"/>
      <c r="ZY19" s="369"/>
      <c r="ZZ19" s="369"/>
      <c r="AAA19" s="369"/>
      <c r="AAB19" s="369"/>
      <c r="AAC19" s="369"/>
      <c r="AAD19" s="369"/>
      <c r="AAE19" s="369"/>
      <c r="AAF19" s="369"/>
      <c r="AAG19" s="369"/>
      <c r="AAH19" s="369"/>
      <c r="AAI19" s="369"/>
      <c r="AAJ19" s="369"/>
      <c r="AAK19" s="369"/>
      <c r="AAL19" s="369"/>
      <c r="AAM19" s="369"/>
      <c r="AAN19" s="369"/>
      <c r="AAO19" s="369"/>
      <c r="AAP19" s="369"/>
      <c r="AAQ19" s="369"/>
      <c r="AAR19" s="369"/>
      <c r="AAS19" s="369"/>
      <c r="AAT19" s="369"/>
      <c r="AAU19" s="369"/>
      <c r="AAV19" s="369"/>
      <c r="AAW19" s="369"/>
      <c r="AAX19" s="369"/>
      <c r="AAY19" s="369"/>
      <c r="AAZ19" s="369"/>
      <c r="ABA19" s="369"/>
      <c r="ABB19" s="369"/>
      <c r="ABC19" s="369"/>
      <c r="ABD19" s="369"/>
      <c r="ABE19" s="369"/>
      <c r="ABF19" s="369"/>
      <c r="ABG19" s="369"/>
      <c r="ABH19" s="369"/>
      <c r="ABI19" s="369"/>
      <c r="ABJ19" s="369"/>
      <c r="ABK19" s="369"/>
      <c r="ABL19" s="369"/>
      <c r="ABM19" s="369"/>
      <c r="ABN19" s="369"/>
      <c r="ABO19" s="369"/>
      <c r="ABP19" s="369"/>
      <c r="ABQ19" s="369"/>
      <c r="ABR19" s="369"/>
      <c r="ABS19" s="369"/>
      <c r="ABT19" s="369"/>
      <c r="ABU19" s="369"/>
      <c r="ABV19" s="369"/>
      <c r="ABW19" s="369"/>
      <c r="ABX19" s="369"/>
      <c r="ABY19" s="369"/>
      <c r="ABZ19" s="369"/>
      <c r="ACA19" s="369"/>
      <c r="ACB19" s="369"/>
      <c r="ACC19" s="369"/>
      <c r="ACD19" s="369"/>
      <c r="ACE19" s="369"/>
      <c r="ACF19" s="369"/>
      <c r="ACG19" s="369"/>
      <c r="ACH19" s="369"/>
      <c r="ACI19" s="369"/>
      <c r="ACJ19" s="369"/>
      <c r="ACK19" s="369"/>
      <c r="ACL19" s="369"/>
      <c r="ACM19" s="369"/>
      <c r="ACN19" s="369"/>
      <c r="ACO19" s="369"/>
      <c r="ACP19" s="369"/>
      <c r="ACQ19" s="369"/>
      <c r="ACR19" s="369"/>
      <c r="ACS19" s="369"/>
      <c r="ACT19" s="369"/>
      <c r="ACU19" s="369"/>
      <c r="ACV19" s="369"/>
      <c r="ACW19" s="369"/>
      <c r="ACX19" s="369"/>
      <c r="ACY19" s="369"/>
      <c r="ACZ19" s="369"/>
      <c r="ADA19" s="369"/>
      <c r="ADB19" s="369"/>
      <c r="ADC19" s="369"/>
      <c r="ADD19" s="369"/>
      <c r="ADE19" s="369"/>
      <c r="ADF19" s="369"/>
      <c r="ADG19" s="369"/>
      <c r="ADH19" s="369"/>
      <c r="ADI19" s="369"/>
      <c r="ADJ19" s="369"/>
      <c r="ADK19" s="369"/>
      <c r="ADL19" s="369"/>
      <c r="ADM19" s="369"/>
      <c r="ADN19" s="369"/>
      <c r="ADO19" s="369"/>
      <c r="ADP19" s="369"/>
      <c r="ADQ19" s="369"/>
      <c r="ADR19" s="369"/>
      <c r="ADS19" s="369"/>
      <c r="ADT19" s="369"/>
      <c r="ADU19" s="369"/>
      <c r="ADV19" s="369"/>
      <c r="ADW19" s="369"/>
      <c r="ADX19" s="369"/>
      <c r="ADY19" s="369"/>
      <c r="ADZ19" s="369"/>
      <c r="AEA19" s="369"/>
      <c r="AEB19" s="369"/>
      <c r="AEC19" s="369"/>
      <c r="AED19" s="369"/>
      <c r="AEE19" s="369"/>
      <c r="AEF19" s="369"/>
      <c r="AEG19" s="369"/>
      <c r="AEH19" s="369"/>
      <c r="AEI19" s="369"/>
      <c r="AEJ19" s="369"/>
      <c r="AEK19" s="369"/>
      <c r="AEL19" s="369"/>
      <c r="AEM19" s="369"/>
      <c r="AEN19" s="369"/>
      <c r="AEO19" s="369"/>
      <c r="AEP19" s="369"/>
      <c r="AEQ19" s="369"/>
      <c r="AER19" s="369"/>
      <c r="AES19" s="369"/>
      <c r="AET19" s="369"/>
      <c r="AEU19" s="369"/>
      <c r="AEV19" s="369"/>
      <c r="AEW19" s="369"/>
      <c r="AEX19" s="369"/>
      <c r="AEY19" s="369"/>
      <c r="AEZ19" s="369"/>
      <c r="AFA19" s="369"/>
      <c r="AFB19" s="369"/>
      <c r="AFC19" s="369"/>
      <c r="AFD19" s="369"/>
      <c r="AFE19" s="369"/>
      <c r="AFF19" s="369"/>
      <c r="AFG19" s="369"/>
      <c r="AFH19" s="369"/>
      <c r="AFI19" s="369"/>
      <c r="AFJ19" s="369"/>
      <c r="AFK19" s="369"/>
      <c r="AFL19" s="369"/>
      <c r="AFM19" s="369"/>
      <c r="AFN19" s="369"/>
      <c r="AFO19" s="369"/>
      <c r="AFP19" s="369"/>
      <c r="AFQ19" s="369"/>
      <c r="AFR19" s="369"/>
      <c r="AFS19" s="369"/>
      <c r="AFT19" s="369"/>
      <c r="AFU19" s="369"/>
      <c r="AFV19" s="369"/>
      <c r="AFW19" s="369"/>
      <c r="AFX19" s="369"/>
      <c r="AFY19" s="369"/>
      <c r="AFZ19" s="369"/>
      <c r="AGA19" s="369"/>
      <c r="AGB19" s="369"/>
      <c r="AGC19" s="369"/>
      <c r="AGD19" s="369"/>
      <c r="AGE19" s="369"/>
      <c r="AGF19" s="369"/>
      <c r="AGG19" s="369"/>
      <c r="AGH19" s="369"/>
      <c r="AGI19" s="369"/>
      <c r="AGJ19" s="369"/>
      <c r="AGK19" s="369"/>
      <c r="AGL19" s="369"/>
      <c r="AGM19" s="369"/>
      <c r="AGN19" s="369"/>
      <c r="AGO19" s="369"/>
      <c r="AGP19" s="369"/>
      <c r="AGQ19" s="369"/>
      <c r="AGR19" s="369"/>
      <c r="AGS19" s="369"/>
      <c r="AGT19" s="369"/>
      <c r="AGU19" s="369"/>
      <c r="AGV19" s="369"/>
      <c r="AGW19" s="369"/>
      <c r="AGX19" s="369"/>
      <c r="AGY19" s="369"/>
      <c r="AGZ19" s="369"/>
      <c r="AHA19" s="369"/>
      <c r="AHB19" s="369"/>
      <c r="AHC19" s="369"/>
      <c r="AHD19" s="369"/>
      <c r="AHE19" s="369"/>
      <c r="AHF19" s="369"/>
      <c r="AHG19" s="369"/>
      <c r="AHH19" s="369"/>
      <c r="AHI19" s="369"/>
      <c r="AHJ19" s="369"/>
      <c r="AHK19" s="369"/>
      <c r="AHL19" s="369"/>
      <c r="AHM19" s="369"/>
      <c r="AHN19" s="369"/>
      <c r="AHO19" s="369"/>
      <c r="AHP19" s="369"/>
      <c r="AHQ19" s="369"/>
      <c r="AHR19" s="369"/>
      <c r="AHS19" s="369"/>
      <c r="AHT19" s="369"/>
      <c r="AHU19" s="369"/>
      <c r="AHV19" s="369"/>
      <c r="AHW19" s="369"/>
      <c r="AHX19" s="369"/>
      <c r="AHY19" s="369"/>
      <c r="AHZ19" s="369"/>
      <c r="AIA19" s="369"/>
      <c r="AIB19" s="369"/>
      <c r="AIC19" s="369"/>
      <c r="AID19" s="369"/>
      <c r="AIE19" s="369"/>
      <c r="AIF19" s="369"/>
      <c r="AIG19" s="369"/>
      <c r="AIH19" s="369"/>
      <c r="AII19" s="369"/>
      <c r="AIJ19" s="369"/>
      <c r="AIK19" s="369"/>
      <c r="AIL19" s="369"/>
      <c r="AIM19" s="369"/>
      <c r="AIN19" s="369"/>
      <c r="AIO19" s="369"/>
      <c r="AIP19" s="369"/>
      <c r="AIQ19" s="369"/>
      <c r="AIR19" s="369"/>
      <c r="AIS19" s="369"/>
      <c r="AIT19" s="369"/>
      <c r="AIU19" s="369"/>
      <c r="AIV19" s="369"/>
      <c r="AIW19" s="369"/>
      <c r="AIX19" s="369"/>
      <c r="AIY19" s="369"/>
      <c r="AIZ19" s="369"/>
      <c r="AJA19" s="369"/>
      <c r="AJB19" s="369"/>
      <c r="AJC19" s="369"/>
      <c r="AJD19" s="369"/>
      <c r="AJE19" s="369"/>
      <c r="AJF19" s="369"/>
      <c r="AJG19" s="369"/>
      <c r="AJH19" s="369"/>
      <c r="AJI19" s="369"/>
      <c r="AJJ19" s="369"/>
      <c r="AJK19" s="369"/>
      <c r="AJL19" s="369"/>
      <c r="AJM19" s="369"/>
      <c r="AJN19" s="369"/>
      <c r="AJO19" s="369"/>
      <c r="AJP19" s="369"/>
      <c r="AJQ19" s="369"/>
      <c r="AJR19" s="369"/>
      <c r="AJS19" s="369"/>
      <c r="AJT19" s="369"/>
      <c r="AJU19" s="369"/>
      <c r="AJV19" s="369"/>
      <c r="AJW19" s="369"/>
      <c r="AJX19" s="369"/>
      <c r="AJY19" s="369"/>
      <c r="AJZ19" s="369"/>
      <c r="AKA19" s="369"/>
      <c r="AKB19" s="369"/>
      <c r="AKC19" s="369"/>
      <c r="AKD19" s="369"/>
      <c r="AKE19" s="369"/>
      <c r="AKF19" s="369"/>
      <c r="AKG19" s="369"/>
      <c r="AKH19" s="369"/>
      <c r="AKI19" s="369"/>
      <c r="AKJ19" s="369"/>
      <c r="AKK19" s="369"/>
      <c r="AKL19" s="369"/>
      <c r="AKM19" s="369"/>
      <c r="AKN19" s="369"/>
      <c r="AKO19" s="369"/>
      <c r="AKP19" s="369"/>
      <c r="AKQ19" s="369"/>
      <c r="AKR19" s="369"/>
      <c r="AKS19" s="369"/>
      <c r="AKT19" s="369"/>
      <c r="AKU19" s="369"/>
      <c r="AKV19" s="369"/>
      <c r="AKW19" s="369"/>
      <c r="AKX19" s="369"/>
      <c r="AKY19" s="369"/>
      <c r="AKZ19" s="369"/>
      <c r="ALA19" s="369"/>
      <c r="ALB19" s="369"/>
      <c r="ALC19" s="369"/>
      <c r="ALD19" s="369"/>
      <c r="ALE19" s="369"/>
      <c r="ALF19" s="369"/>
      <c r="ALG19" s="369"/>
      <c r="ALH19" s="369"/>
      <c r="ALI19" s="369"/>
      <c r="ALJ19" s="369"/>
      <c r="ALK19" s="369"/>
      <c r="ALL19" s="369"/>
      <c r="ALM19" s="369"/>
      <c r="ALN19" s="369"/>
      <c r="ALO19" s="369"/>
      <c r="ALP19" s="369"/>
      <c r="ALQ19" s="369"/>
      <c r="ALR19" s="369"/>
      <c r="ALS19" s="369"/>
      <c r="ALT19" s="369"/>
      <c r="ALU19" s="369"/>
      <c r="ALV19" s="369"/>
      <c r="ALW19" s="369"/>
      <c r="ALX19" s="369"/>
      <c r="ALY19" s="369"/>
      <c r="ALZ19" s="369"/>
      <c r="AMA19" s="369"/>
      <c r="AMB19" s="369"/>
      <c r="AMC19" s="369"/>
      <c r="AMD19" s="369"/>
      <c r="AME19" s="369"/>
      <c r="AMF19" s="369"/>
      <c r="AMG19" s="369"/>
      <c r="AMH19" s="369"/>
      <c r="AMI19" s="369"/>
      <c r="AMJ19" s="369"/>
      <c r="AMK19" s="369"/>
      <c r="AML19" s="369"/>
      <c r="AMM19" s="369"/>
      <c r="AMN19" s="369"/>
      <c r="AMO19" s="369"/>
      <c r="AMP19" s="369"/>
      <c r="AMQ19" s="369"/>
      <c r="AMR19" s="369"/>
      <c r="AMS19" s="369"/>
      <c r="AMT19" s="369"/>
      <c r="AMU19" s="369"/>
      <c r="AMV19" s="369"/>
      <c r="AMW19" s="369"/>
      <c r="AMX19" s="369"/>
      <c r="AMY19" s="369"/>
      <c r="AMZ19" s="369"/>
      <c r="ANA19" s="369"/>
      <c r="ANB19" s="369"/>
      <c r="ANC19" s="369"/>
      <c r="AND19" s="369"/>
      <c r="ANE19" s="369"/>
      <c r="ANF19" s="369"/>
      <c r="ANG19" s="369"/>
      <c r="ANH19" s="369"/>
      <c r="ANI19" s="369"/>
      <c r="ANJ19" s="369"/>
      <c r="ANK19" s="369"/>
      <c r="ANL19" s="369"/>
      <c r="ANM19" s="369"/>
      <c r="ANN19" s="369"/>
      <c r="ANO19" s="369"/>
      <c r="ANP19" s="369"/>
      <c r="ANQ19" s="369"/>
      <c r="ANR19" s="369"/>
      <c r="ANS19" s="369"/>
      <c r="ANT19" s="369"/>
      <c r="ANU19" s="369"/>
      <c r="ANV19" s="369"/>
      <c r="ANW19" s="369"/>
      <c r="ANX19" s="369"/>
      <c r="ANY19" s="369"/>
      <c r="ANZ19" s="369"/>
      <c r="AOA19" s="369"/>
      <c r="AOB19" s="369"/>
      <c r="AOC19" s="369"/>
      <c r="AOD19" s="369"/>
      <c r="AOE19" s="369"/>
      <c r="AOF19" s="369"/>
      <c r="AOG19" s="369"/>
      <c r="AOH19" s="369"/>
      <c r="AOI19" s="369"/>
      <c r="AOJ19" s="369"/>
      <c r="AOK19" s="369"/>
      <c r="AOL19" s="369"/>
      <c r="AOM19" s="369"/>
      <c r="AON19" s="369"/>
      <c r="AOO19" s="369"/>
      <c r="AOP19" s="369"/>
      <c r="AOQ19" s="369"/>
      <c r="AOR19" s="369"/>
      <c r="AOS19" s="369"/>
      <c r="AOT19" s="369"/>
      <c r="AOU19" s="369"/>
      <c r="AOV19" s="369"/>
      <c r="AOW19" s="369"/>
      <c r="AOX19" s="369"/>
      <c r="AOY19" s="369"/>
      <c r="AOZ19" s="369"/>
      <c r="APA19" s="369"/>
      <c r="APB19" s="369"/>
      <c r="APC19" s="369"/>
      <c r="APD19" s="369"/>
      <c r="APE19" s="369"/>
      <c r="APF19" s="369"/>
      <c r="APG19" s="369"/>
      <c r="APH19" s="369"/>
      <c r="API19" s="369"/>
      <c r="APJ19" s="369"/>
      <c r="APK19" s="369"/>
      <c r="APL19" s="369"/>
      <c r="APM19" s="369"/>
      <c r="APN19" s="369"/>
      <c r="APO19" s="369"/>
      <c r="APP19" s="369"/>
      <c r="APQ19" s="369"/>
      <c r="APR19" s="369"/>
      <c r="APS19" s="369"/>
      <c r="APT19" s="369"/>
      <c r="APU19" s="369"/>
      <c r="APV19" s="369"/>
      <c r="APW19" s="369"/>
      <c r="APX19" s="369"/>
      <c r="APY19" s="369"/>
      <c r="APZ19" s="369"/>
      <c r="AQA19" s="369"/>
      <c r="AQB19" s="369"/>
      <c r="AQC19" s="369"/>
      <c r="AQD19" s="369"/>
      <c r="AQE19" s="369"/>
      <c r="AQF19" s="369"/>
      <c r="AQG19" s="369"/>
      <c r="AQH19" s="369"/>
      <c r="AQI19" s="369"/>
      <c r="AQJ19" s="369"/>
      <c r="AQK19" s="369"/>
      <c r="AQL19" s="369"/>
      <c r="AQM19" s="369"/>
      <c r="AQN19" s="369"/>
      <c r="AQO19" s="369"/>
      <c r="AQP19" s="369"/>
      <c r="AQQ19" s="369"/>
      <c r="AQR19" s="369"/>
      <c r="AQS19" s="369"/>
      <c r="AQT19" s="369"/>
      <c r="AQU19" s="369"/>
      <c r="AQV19" s="369"/>
      <c r="AQW19" s="369"/>
      <c r="AQX19" s="369"/>
      <c r="AQY19" s="369"/>
      <c r="AQZ19" s="369"/>
      <c r="ARA19" s="369"/>
      <c r="ARB19" s="369"/>
      <c r="ARC19" s="369"/>
      <c r="ARD19" s="369"/>
      <c r="ARE19" s="369"/>
      <c r="ARF19" s="369"/>
      <c r="ARG19" s="369"/>
      <c r="ARH19" s="369"/>
      <c r="ARI19" s="369"/>
      <c r="ARJ19" s="369"/>
      <c r="ARK19" s="369"/>
      <c r="ARL19" s="369"/>
      <c r="ARM19" s="369"/>
      <c r="ARN19" s="369"/>
      <c r="ARO19" s="369"/>
      <c r="ARP19" s="369"/>
      <c r="ARQ19" s="369"/>
      <c r="ARR19" s="369"/>
      <c r="ARS19" s="369"/>
      <c r="ART19" s="369"/>
      <c r="ARU19" s="369"/>
      <c r="ARV19" s="369"/>
      <c r="ARW19" s="369"/>
      <c r="ARX19" s="369"/>
      <c r="ARY19" s="369"/>
      <c r="ARZ19" s="369"/>
      <c r="ASA19" s="369"/>
      <c r="ASB19" s="369"/>
      <c r="ASC19" s="369"/>
      <c r="ASD19" s="369"/>
      <c r="ASE19" s="369"/>
      <c r="ASF19" s="369"/>
      <c r="ASG19" s="369"/>
      <c r="ASH19" s="369"/>
      <c r="ASI19" s="369"/>
      <c r="ASJ19" s="369"/>
      <c r="ASK19" s="369"/>
      <c r="ASL19" s="369"/>
      <c r="ASM19" s="369"/>
      <c r="ASN19" s="369"/>
      <c r="ASO19" s="369"/>
      <c r="ASP19" s="369"/>
      <c r="ASQ19" s="369"/>
      <c r="ASR19" s="369"/>
      <c r="ASS19" s="369"/>
      <c r="AST19" s="369"/>
      <c r="ASU19" s="369"/>
      <c r="ASV19" s="369"/>
      <c r="ASW19" s="369"/>
      <c r="ASX19" s="369"/>
      <c r="ASY19" s="369"/>
      <c r="ASZ19" s="369"/>
      <c r="ATA19" s="369"/>
      <c r="ATB19" s="369"/>
      <c r="ATC19" s="369"/>
      <c r="ATD19" s="369"/>
      <c r="ATE19" s="369"/>
      <c r="ATF19" s="369"/>
      <c r="ATG19" s="369"/>
      <c r="ATH19" s="369"/>
      <c r="ATI19" s="369"/>
      <c r="ATJ19" s="369"/>
      <c r="ATK19" s="369"/>
      <c r="ATL19" s="369"/>
      <c r="ATM19" s="369"/>
      <c r="ATN19" s="369"/>
      <c r="ATO19" s="369"/>
      <c r="ATP19" s="369"/>
      <c r="ATQ19" s="369"/>
      <c r="ATR19" s="369"/>
      <c r="ATS19" s="369"/>
      <c r="ATT19" s="369"/>
      <c r="ATU19" s="369"/>
      <c r="ATV19" s="369"/>
      <c r="ATW19" s="369"/>
      <c r="ATX19" s="369"/>
      <c r="ATY19" s="369"/>
      <c r="ATZ19" s="369"/>
      <c r="AUA19" s="369"/>
      <c r="AUB19" s="369"/>
      <c r="AUC19" s="369"/>
      <c r="AUD19" s="369"/>
      <c r="AUE19" s="369"/>
      <c r="AUF19" s="369"/>
      <c r="AUG19" s="369"/>
      <c r="AUH19" s="369"/>
      <c r="AUI19" s="369"/>
      <c r="AUJ19" s="369"/>
      <c r="AUK19" s="369"/>
      <c r="AUL19" s="369"/>
      <c r="AUM19" s="369"/>
      <c r="AUN19" s="369"/>
      <c r="AUO19" s="369"/>
      <c r="AUP19" s="369"/>
      <c r="AUQ19" s="369"/>
      <c r="AUR19" s="369"/>
      <c r="AUS19" s="369"/>
      <c r="AUT19" s="369"/>
      <c r="AUU19" s="369"/>
      <c r="AUV19" s="369"/>
      <c r="AUW19" s="369"/>
      <c r="AUX19" s="369"/>
      <c r="AUY19" s="369"/>
      <c r="AUZ19" s="369"/>
      <c r="AVA19" s="369"/>
      <c r="AVB19" s="369"/>
      <c r="AVC19" s="369"/>
      <c r="AVD19" s="369"/>
      <c r="AVE19" s="369"/>
      <c r="AVF19" s="369"/>
      <c r="AVG19" s="369"/>
      <c r="AVH19" s="369"/>
      <c r="AVI19" s="369"/>
      <c r="AVJ19" s="369"/>
      <c r="AVK19" s="369"/>
      <c r="AVL19" s="369"/>
      <c r="AVM19" s="369"/>
      <c r="AVN19" s="369"/>
      <c r="AVO19" s="369"/>
      <c r="AVP19" s="369"/>
      <c r="AVQ19" s="369"/>
      <c r="AVR19" s="369"/>
      <c r="AVS19" s="369"/>
      <c r="AVT19" s="369"/>
      <c r="AVU19" s="369"/>
      <c r="AVV19" s="369"/>
      <c r="AVW19" s="369"/>
      <c r="AVX19" s="369"/>
      <c r="AVY19" s="369"/>
      <c r="AVZ19" s="369"/>
      <c r="AWA19" s="369"/>
      <c r="AWB19" s="369"/>
      <c r="AWC19" s="369"/>
      <c r="AWD19" s="369"/>
      <c r="AWE19" s="369"/>
      <c r="AWF19" s="369"/>
      <c r="AWG19" s="369"/>
      <c r="AWH19" s="369"/>
      <c r="AWI19" s="369"/>
      <c r="AWJ19" s="369"/>
      <c r="AWK19" s="369"/>
      <c r="AWL19" s="369"/>
      <c r="AWM19" s="369"/>
      <c r="AWN19" s="369"/>
      <c r="AWO19" s="369"/>
      <c r="AWP19" s="369"/>
      <c r="AWQ19" s="369"/>
      <c r="AWR19" s="369"/>
      <c r="AWS19" s="369"/>
      <c r="AWT19" s="369"/>
      <c r="AWU19" s="369"/>
      <c r="AWV19" s="369"/>
      <c r="AWW19" s="369"/>
      <c r="AWX19" s="369"/>
      <c r="AWY19" s="369"/>
      <c r="AWZ19" s="369"/>
      <c r="AXA19" s="369"/>
      <c r="AXB19" s="369"/>
      <c r="AXC19" s="369"/>
      <c r="AXD19" s="369"/>
      <c r="AXE19" s="369"/>
      <c r="AXF19" s="369"/>
      <c r="AXG19" s="369"/>
      <c r="AXH19" s="369"/>
      <c r="AXI19" s="369"/>
      <c r="AXJ19" s="369"/>
      <c r="AXK19" s="369"/>
      <c r="AXL19" s="369"/>
      <c r="AXM19" s="369"/>
      <c r="AXN19" s="369"/>
      <c r="AXO19" s="369"/>
      <c r="AXP19" s="369"/>
      <c r="AXQ19" s="369"/>
      <c r="AXR19" s="369"/>
      <c r="AXS19" s="369"/>
      <c r="AXT19" s="369"/>
      <c r="AXU19" s="369"/>
      <c r="AXV19" s="369"/>
      <c r="AXW19" s="369"/>
      <c r="AXX19" s="369"/>
      <c r="AXY19" s="369"/>
      <c r="AXZ19" s="369"/>
      <c r="AYA19" s="369"/>
      <c r="AYB19" s="369"/>
      <c r="AYC19" s="369"/>
      <c r="AYD19" s="369"/>
      <c r="AYE19" s="369"/>
      <c r="AYF19" s="369"/>
      <c r="AYG19" s="369"/>
      <c r="AYH19" s="369"/>
      <c r="AYI19" s="369"/>
      <c r="AYJ19" s="369"/>
      <c r="AYK19" s="369"/>
      <c r="AYL19" s="369"/>
      <c r="AYM19" s="369"/>
      <c r="AYN19" s="369"/>
      <c r="AYO19" s="369"/>
      <c r="AYP19" s="369"/>
      <c r="AYQ19" s="369"/>
      <c r="AYR19" s="369"/>
      <c r="AYS19" s="369"/>
      <c r="AYT19" s="369"/>
      <c r="AYU19" s="369"/>
      <c r="AYV19" s="369"/>
      <c r="AYW19" s="369"/>
      <c r="AYX19" s="369"/>
      <c r="AYY19" s="369"/>
      <c r="AYZ19" s="369"/>
      <c r="AZA19" s="369"/>
      <c r="AZB19" s="369"/>
      <c r="AZC19" s="369"/>
      <c r="AZD19" s="369"/>
      <c r="AZE19" s="369"/>
      <c r="AZF19" s="369"/>
      <c r="AZG19" s="369"/>
      <c r="AZH19" s="369"/>
      <c r="AZI19" s="369"/>
      <c r="AZJ19" s="369"/>
      <c r="AZK19" s="369"/>
      <c r="AZL19" s="369"/>
      <c r="AZM19" s="369"/>
      <c r="AZN19" s="369"/>
      <c r="AZO19" s="369"/>
      <c r="AZP19" s="369"/>
      <c r="AZQ19" s="369"/>
      <c r="AZR19" s="369"/>
      <c r="AZS19" s="369"/>
      <c r="AZT19" s="369"/>
      <c r="AZU19" s="369"/>
      <c r="AZV19" s="369"/>
      <c r="AZW19" s="369"/>
      <c r="AZX19" s="369"/>
      <c r="AZY19" s="369"/>
      <c r="AZZ19" s="369"/>
      <c r="BAA19" s="369"/>
      <c r="BAB19" s="369"/>
      <c r="BAC19" s="369"/>
      <c r="BAD19" s="369"/>
      <c r="BAE19" s="369"/>
      <c r="BAF19" s="369"/>
      <c r="BAG19" s="369"/>
      <c r="BAH19" s="369"/>
      <c r="BAI19" s="369"/>
      <c r="BAJ19" s="369"/>
      <c r="BAK19" s="369"/>
      <c r="BAL19" s="369"/>
      <c r="BAM19" s="369"/>
      <c r="BAN19" s="369"/>
      <c r="BAO19" s="369"/>
      <c r="BAP19" s="369"/>
      <c r="BAQ19" s="369"/>
      <c r="BAR19" s="369"/>
      <c r="BAS19" s="369"/>
      <c r="BAT19" s="369"/>
      <c r="BAU19" s="369"/>
      <c r="BAV19" s="369"/>
      <c r="BAW19" s="369"/>
      <c r="BAX19" s="369"/>
      <c r="BAY19" s="369"/>
      <c r="BAZ19" s="369"/>
      <c r="BBA19" s="369"/>
      <c r="BBB19" s="369"/>
      <c r="BBC19" s="369"/>
      <c r="BBD19" s="369"/>
      <c r="BBE19" s="369"/>
      <c r="BBF19" s="369"/>
      <c r="BBG19" s="369"/>
      <c r="BBH19" s="369"/>
      <c r="BBI19" s="369"/>
      <c r="BBJ19" s="369"/>
      <c r="BBK19" s="369"/>
      <c r="BBL19" s="369"/>
      <c r="BBM19" s="369"/>
      <c r="BBN19" s="369"/>
      <c r="BBO19" s="369"/>
      <c r="BBP19" s="369"/>
      <c r="BBQ19" s="369"/>
      <c r="BBR19" s="369"/>
      <c r="BBS19" s="369"/>
      <c r="BBT19" s="369"/>
      <c r="BBU19" s="369"/>
      <c r="BBV19" s="369"/>
      <c r="BBW19" s="369"/>
      <c r="BBX19" s="369"/>
      <c r="BBY19" s="369"/>
      <c r="BBZ19" s="369"/>
      <c r="BCA19" s="369"/>
      <c r="BCB19" s="369"/>
      <c r="BCC19" s="369"/>
      <c r="BCD19" s="369"/>
      <c r="BCE19" s="369"/>
      <c r="BCF19" s="369"/>
      <c r="BCG19" s="369"/>
      <c r="BCH19" s="369"/>
      <c r="BCI19" s="369"/>
      <c r="BCJ19" s="369"/>
      <c r="BCK19" s="369"/>
      <c r="BCL19" s="369"/>
      <c r="BCM19" s="369"/>
      <c r="BCN19" s="369"/>
      <c r="BCO19" s="369"/>
      <c r="BCP19" s="369"/>
      <c r="BCQ19" s="369"/>
      <c r="BCR19" s="369"/>
      <c r="BCS19" s="369"/>
      <c r="BCT19" s="369"/>
      <c r="BCU19" s="369"/>
      <c r="BCV19" s="369"/>
      <c r="BCW19" s="369"/>
      <c r="BCX19" s="369"/>
      <c r="BCY19" s="369"/>
      <c r="BCZ19" s="369"/>
      <c r="BDA19" s="369"/>
      <c r="BDB19" s="369"/>
      <c r="BDC19" s="369"/>
      <c r="BDD19" s="369"/>
      <c r="BDE19" s="369"/>
      <c r="BDF19" s="369"/>
      <c r="BDG19" s="369"/>
      <c r="BDH19" s="369"/>
      <c r="BDI19" s="369"/>
      <c r="BDJ19" s="369"/>
      <c r="BDK19" s="369"/>
      <c r="BDL19" s="369"/>
      <c r="BDM19" s="369"/>
      <c r="BDN19" s="369"/>
      <c r="BDO19" s="369"/>
      <c r="BDP19" s="369"/>
      <c r="BDQ19" s="369"/>
      <c r="BDR19" s="369"/>
      <c r="BDS19" s="369"/>
      <c r="BDT19" s="369"/>
      <c r="BDU19" s="369"/>
      <c r="BDV19" s="369"/>
      <c r="BDW19" s="369"/>
      <c r="BDX19" s="369"/>
      <c r="BDY19" s="369"/>
      <c r="BDZ19" s="369"/>
      <c r="BEA19" s="369"/>
      <c r="BEB19" s="369"/>
      <c r="BEC19" s="369"/>
      <c r="BED19" s="369"/>
      <c r="BEE19" s="369"/>
      <c r="BEF19" s="369"/>
      <c r="BEG19" s="369"/>
      <c r="BEH19" s="369"/>
      <c r="BEI19" s="369"/>
      <c r="BEJ19" s="369"/>
      <c r="BEK19" s="369"/>
      <c r="BEL19" s="369"/>
      <c r="BEM19" s="369"/>
      <c r="BEN19" s="369"/>
      <c r="BEO19" s="369"/>
      <c r="BEP19" s="369"/>
      <c r="BEQ19" s="369"/>
      <c r="BER19" s="369"/>
      <c r="BES19" s="369"/>
      <c r="BET19" s="369"/>
      <c r="BEU19" s="369"/>
      <c r="BEV19" s="369"/>
      <c r="BEW19" s="369"/>
      <c r="BEX19" s="369"/>
      <c r="BEY19" s="369"/>
      <c r="BEZ19" s="369"/>
      <c r="BFA19" s="369"/>
      <c r="BFB19" s="369"/>
      <c r="BFC19" s="369"/>
      <c r="BFD19" s="369"/>
      <c r="BFE19" s="369"/>
      <c r="BFF19" s="369"/>
      <c r="BFG19" s="369"/>
      <c r="BFH19" s="369"/>
      <c r="BFI19" s="369"/>
      <c r="BFJ19" s="369"/>
      <c r="BFK19" s="369"/>
      <c r="BFL19" s="369"/>
      <c r="BFM19" s="369"/>
      <c r="BFN19" s="369"/>
      <c r="BFO19" s="369"/>
      <c r="BFP19" s="369"/>
      <c r="BFQ19" s="369"/>
      <c r="BFR19" s="369"/>
      <c r="BFS19" s="369"/>
      <c r="BFT19" s="369"/>
      <c r="BFU19" s="369"/>
      <c r="BFV19" s="369"/>
      <c r="BFW19" s="369"/>
      <c r="BFX19" s="369"/>
      <c r="BFY19" s="369"/>
      <c r="BFZ19" s="369"/>
      <c r="BGA19" s="369"/>
      <c r="BGB19" s="369"/>
      <c r="BGC19" s="369"/>
      <c r="BGD19" s="369"/>
      <c r="BGE19" s="369"/>
      <c r="BGF19" s="369"/>
      <c r="BGG19" s="369"/>
      <c r="BGH19" s="369"/>
      <c r="BGI19" s="369"/>
      <c r="BGJ19" s="369"/>
      <c r="BGK19" s="369"/>
      <c r="BGL19" s="369"/>
      <c r="BGM19" s="369"/>
      <c r="BGN19" s="369"/>
      <c r="BGO19" s="369"/>
      <c r="BGP19" s="369"/>
      <c r="BGQ19" s="369"/>
      <c r="BGR19" s="369"/>
      <c r="BGS19" s="369"/>
      <c r="BGT19" s="369"/>
      <c r="BGU19" s="369"/>
      <c r="BGV19" s="369"/>
      <c r="BGW19" s="369"/>
      <c r="BGX19" s="369"/>
      <c r="BGY19" s="369"/>
      <c r="BGZ19" s="369"/>
      <c r="BHA19" s="369"/>
      <c r="BHB19" s="369"/>
      <c r="BHC19" s="369"/>
      <c r="BHD19" s="369"/>
      <c r="BHE19" s="369"/>
      <c r="BHF19" s="369"/>
      <c r="BHG19" s="369"/>
      <c r="BHH19" s="369"/>
      <c r="BHI19" s="369"/>
      <c r="BHJ19" s="369"/>
      <c r="BHK19" s="369"/>
      <c r="BHL19" s="369"/>
      <c r="BHM19" s="369"/>
      <c r="BHN19" s="369"/>
      <c r="BHO19" s="369"/>
      <c r="BHP19" s="369"/>
      <c r="BHQ19" s="369"/>
      <c r="BHR19" s="369"/>
      <c r="BHS19" s="369"/>
      <c r="BHT19" s="369"/>
      <c r="BHU19" s="369"/>
      <c r="BHV19" s="369"/>
      <c r="BHW19" s="369"/>
      <c r="BHX19" s="369"/>
      <c r="BHY19" s="369"/>
      <c r="BHZ19" s="369"/>
      <c r="BIA19" s="369"/>
      <c r="BIB19" s="369"/>
      <c r="BIC19" s="369"/>
      <c r="BID19" s="369"/>
      <c r="BIE19" s="369"/>
      <c r="BIF19" s="369"/>
      <c r="BIG19" s="369"/>
      <c r="BIH19" s="369"/>
      <c r="BII19" s="369"/>
      <c r="BIJ19" s="369"/>
      <c r="BIK19" s="369"/>
      <c r="BIL19" s="369"/>
      <c r="BIM19" s="369"/>
      <c r="BIN19" s="369"/>
      <c r="BIO19" s="369"/>
      <c r="BIP19" s="369"/>
      <c r="BIQ19" s="369"/>
      <c r="BIR19" s="369"/>
      <c r="BIS19" s="369"/>
      <c r="BIT19" s="369"/>
      <c r="BIU19" s="369"/>
      <c r="BIV19" s="369"/>
      <c r="BIW19" s="369"/>
      <c r="BIX19" s="369"/>
      <c r="BIY19" s="369"/>
      <c r="BIZ19" s="369"/>
      <c r="BJA19" s="369"/>
    </row>
    <row r="20" spans="1:1613" x14ac:dyDescent="0.25">
      <c r="A20" s="127">
        <v>510</v>
      </c>
      <c r="B20" s="2">
        <v>6000</v>
      </c>
      <c r="C20" s="133" t="s">
        <v>163</v>
      </c>
      <c r="D20" s="24">
        <v>2690.07</v>
      </c>
      <c r="E20" s="24">
        <v>3202.49</v>
      </c>
      <c r="F20" s="24">
        <v>2278.9</v>
      </c>
      <c r="G20" s="31">
        <v>1387.16</v>
      </c>
      <c r="H20" s="23">
        <v>1500</v>
      </c>
      <c r="I20" s="24">
        <v>715.3</v>
      </c>
      <c r="J20" s="24">
        <v>111.26</v>
      </c>
      <c r="K20" s="24">
        <v>0</v>
      </c>
      <c r="L20" s="24">
        <v>42.5</v>
      </c>
      <c r="M20" s="24"/>
      <c r="N20" s="24"/>
      <c r="O20" s="24"/>
      <c r="P20" s="31">
        <f>SUM(I20:O20)</f>
        <v>869.06</v>
      </c>
      <c r="Q20" s="269">
        <v>3000</v>
      </c>
      <c r="R20" s="250"/>
    </row>
    <row r="21" spans="1:1613" x14ac:dyDescent="0.25">
      <c r="A21" s="127">
        <v>510</v>
      </c>
      <c r="B21" s="2">
        <v>6002</v>
      </c>
      <c r="C21" s="133" t="s">
        <v>164</v>
      </c>
      <c r="D21" s="24">
        <v>0</v>
      </c>
      <c r="E21" s="24">
        <v>0</v>
      </c>
      <c r="F21" s="24">
        <v>0</v>
      </c>
      <c r="G21" s="26">
        <v>0</v>
      </c>
      <c r="H21" s="23">
        <v>80</v>
      </c>
      <c r="I21" s="24">
        <v>49.96</v>
      </c>
      <c r="J21" s="24">
        <v>0</v>
      </c>
      <c r="K21" s="24">
        <v>40</v>
      </c>
      <c r="L21" s="24"/>
      <c r="M21" s="24"/>
      <c r="N21" s="24"/>
      <c r="O21" s="24"/>
      <c r="P21" s="51">
        <f>SUM(I21:O21)</f>
        <v>89.960000000000008</v>
      </c>
      <c r="Q21" s="269">
        <v>150</v>
      </c>
      <c r="R21" s="250"/>
    </row>
    <row r="22" spans="1:1613" x14ac:dyDescent="0.25">
      <c r="A22" s="127">
        <v>510</v>
      </c>
      <c r="B22" s="2">
        <v>6005</v>
      </c>
      <c r="C22" s="133" t="s">
        <v>165</v>
      </c>
      <c r="D22" s="24">
        <v>0</v>
      </c>
      <c r="E22" s="24">
        <v>0</v>
      </c>
      <c r="F22" s="24">
        <v>1100</v>
      </c>
      <c r="G22" s="26">
        <v>1100</v>
      </c>
      <c r="H22" s="23">
        <v>1100</v>
      </c>
      <c r="I22" s="24">
        <v>1100</v>
      </c>
      <c r="J22" s="24">
        <v>0</v>
      </c>
      <c r="K22" s="24">
        <v>0</v>
      </c>
      <c r="L22" s="24"/>
      <c r="M22" s="24"/>
      <c r="N22" s="24"/>
      <c r="O22" s="24"/>
      <c r="P22" s="51">
        <f>SUM(I22:O22)</f>
        <v>1100</v>
      </c>
      <c r="Q22" s="269">
        <v>1100</v>
      </c>
      <c r="R22" s="250"/>
    </row>
    <row r="23" spans="1:1613" x14ac:dyDescent="0.25">
      <c r="A23" s="127">
        <v>510</v>
      </c>
      <c r="B23" s="2">
        <v>6010</v>
      </c>
      <c r="C23" s="133" t="s">
        <v>166</v>
      </c>
      <c r="D23" s="24">
        <v>13757.04</v>
      </c>
      <c r="E23" s="24">
        <v>14071.95</v>
      </c>
      <c r="F23" s="24">
        <v>9900.1200000000008</v>
      </c>
      <c r="G23" s="26">
        <v>623.04</v>
      </c>
      <c r="H23" s="23">
        <v>5000</v>
      </c>
      <c r="I23" s="24">
        <v>2090</v>
      </c>
      <c r="J23" s="24">
        <v>0</v>
      </c>
      <c r="K23" s="24">
        <v>0</v>
      </c>
      <c r="L23" s="24"/>
      <c r="M23" s="24"/>
      <c r="N23" s="24"/>
      <c r="O23" s="24"/>
      <c r="P23" s="51">
        <f>SUM(I23:O23)</f>
        <v>2090</v>
      </c>
      <c r="Q23" s="269">
        <v>5000</v>
      </c>
      <c r="R23" s="250"/>
    </row>
    <row r="24" spans="1:1613" x14ac:dyDescent="0.25">
      <c r="A24" s="127">
        <v>510</v>
      </c>
      <c r="B24" s="2">
        <v>6011</v>
      </c>
      <c r="C24" s="133" t="s">
        <v>167</v>
      </c>
      <c r="D24" s="24">
        <v>2989.68</v>
      </c>
      <c r="E24" s="24">
        <v>2091.1999999999998</v>
      </c>
      <c r="F24" s="24">
        <v>1595</v>
      </c>
      <c r="G24" s="26">
        <v>2661.25</v>
      </c>
      <c r="H24" s="23">
        <v>2000</v>
      </c>
      <c r="I24" s="24">
        <v>190</v>
      </c>
      <c r="J24" s="24">
        <v>0</v>
      </c>
      <c r="K24" s="24">
        <v>175</v>
      </c>
      <c r="L24" s="24">
        <v>1280</v>
      </c>
      <c r="M24" s="24">
        <v>1182.5</v>
      </c>
      <c r="N24" s="24">
        <v>1826.5</v>
      </c>
      <c r="O24" s="24"/>
      <c r="P24" s="51">
        <f>SUM(I24:O24)</f>
        <v>4654</v>
      </c>
      <c r="Q24" s="269">
        <v>2000</v>
      </c>
      <c r="R24" s="250"/>
    </row>
    <row r="25" spans="1:1613" ht="15.75" thickBot="1" x14ac:dyDescent="0.3">
      <c r="A25" s="127">
        <v>510</v>
      </c>
      <c r="B25" s="2">
        <v>6012</v>
      </c>
      <c r="C25" s="133" t="s">
        <v>512</v>
      </c>
      <c r="D25" s="24"/>
      <c r="E25" s="24"/>
      <c r="F25" s="24"/>
      <c r="G25" s="31"/>
      <c r="H25" s="23"/>
      <c r="I25" s="24"/>
      <c r="J25" s="24"/>
      <c r="K25" s="24"/>
      <c r="L25" s="24"/>
      <c r="M25" s="24"/>
      <c r="N25" s="24">
        <v>-950</v>
      </c>
      <c r="O25" s="24"/>
      <c r="P25" s="31"/>
      <c r="Q25" s="335">
        <v>0</v>
      </c>
      <c r="R25" s="250"/>
    </row>
    <row r="26" spans="1:1613" s="14" customFormat="1" ht="16.5" thickTop="1" thickBot="1" x14ac:dyDescent="0.3">
      <c r="A26" s="87"/>
      <c r="B26" s="88"/>
      <c r="C26" s="136" t="s">
        <v>162</v>
      </c>
      <c r="D26" s="90">
        <f t="shared" ref="D26:P26" si="1">SUM(D20:D24)</f>
        <v>19436.79</v>
      </c>
      <c r="E26" s="90">
        <f t="shared" si="1"/>
        <v>19365.640000000003</v>
      </c>
      <c r="F26" s="90">
        <f t="shared" si="1"/>
        <v>14874.02</v>
      </c>
      <c r="G26" s="91">
        <f t="shared" si="1"/>
        <v>5771.45</v>
      </c>
      <c r="H26" s="89">
        <f t="shared" si="1"/>
        <v>9680</v>
      </c>
      <c r="I26" s="90">
        <f t="shared" si="1"/>
        <v>4145.26</v>
      </c>
      <c r="J26" s="90">
        <f t="shared" si="1"/>
        <v>111.26</v>
      </c>
      <c r="K26" s="90">
        <f t="shared" si="1"/>
        <v>215</v>
      </c>
      <c r="L26" s="90">
        <f t="shared" si="1"/>
        <v>1322.5</v>
      </c>
      <c r="M26" s="90">
        <f t="shared" si="1"/>
        <v>1182.5</v>
      </c>
      <c r="N26" s="90">
        <f t="shared" si="1"/>
        <v>1826.5</v>
      </c>
      <c r="O26" s="90">
        <f t="shared" si="1"/>
        <v>0</v>
      </c>
      <c r="P26" s="91">
        <f t="shared" si="1"/>
        <v>8803.02</v>
      </c>
      <c r="Q26" s="273">
        <f>SUM(Q20:Q25)</f>
        <v>11250</v>
      </c>
      <c r="R26" s="132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370"/>
      <c r="AU26" s="370"/>
      <c r="AV26" s="370"/>
      <c r="AW26" s="370"/>
      <c r="AX26" s="370"/>
      <c r="AY26" s="370"/>
      <c r="AZ26" s="370"/>
      <c r="BA26" s="370"/>
      <c r="BB26" s="370"/>
      <c r="BC26" s="370"/>
      <c r="BD26" s="370"/>
      <c r="BE26" s="370"/>
      <c r="BF26" s="370"/>
      <c r="BG26" s="370"/>
      <c r="BH26" s="370"/>
      <c r="BI26" s="370"/>
      <c r="BJ26" s="370"/>
      <c r="BK26" s="370"/>
      <c r="BL26" s="370"/>
      <c r="BM26" s="370"/>
      <c r="BN26" s="370"/>
      <c r="BO26" s="370"/>
      <c r="BP26" s="370"/>
      <c r="BQ26" s="370"/>
      <c r="BR26" s="370"/>
      <c r="BS26" s="370"/>
      <c r="BT26" s="370"/>
      <c r="BU26" s="370"/>
      <c r="BV26" s="370"/>
      <c r="BW26" s="370"/>
      <c r="BX26" s="370"/>
      <c r="BY26" s="370"/>
      <c r="BZ26" s="370"/>
      <c r="CA26" s="370"/>
      <c r="CB26" s="370"/>
      <c r="CC26" s="370"/>
      <c r="CD26" s="370"/>
      <c r="CE26" s="370"/>
      <c r="CF26" s="370"/>
      <c r="CG26" s="370"/>
      <c r="CH26" s="370"/>
      <c r="CI26" s="370"/>
      <c r="CJ26" s="370"/>
      <c r="CK26" s="370"/>
      <c r="CL26" s="370"/>
      <c r="CM26" s="370"/>
      <c r="CN26" s="370"/>
      <c r="CO26" s="370"/>
      <c r="CP26" s="370"/>
      <c r="CQ26" s="370"/>
      <c r="CR26" s="370"/>
      <c r="CS26" s="370"/>
      <c r="CT26" s="370"/>
      <c r="CU26" s="370"/>
      <c r="CV26" s="370"/>
      <c r="CW26" s="370"/>
      <c r="CX26" s="370"/>
      <c r="CY26" s="370"/>
      <c r="CZ26" s="370"/>
      <c r="DA26" s="370"/>
      <c r="DB26" s="370"/>
      <c r="DC26" s="370"/>
      <c r="DD26" s="370"/>
      <c r="DE26" s="370"/>
      <c r="DF26" s="370"/>
      <c r="DG26" s="370"/>
      <c r="DH26" s="370"/>
      <c r="DI26" s="370"/>
      <c r="DJ26" s="370"/>
      <c r="DK26" s="370"/>
      <c r="DL26" s="370"/>
      <c r="DM26" s="370"/>
      <c r="DN26" s="370"/>
      <c r="DO26" s="370"/>
      <c r="DP26" s="370"/>
      <c r="DQ26" s="370"/>
      <c r="DR26" s="370"/>
      <c r="DS26" s="370"/>
      <c r="DT26" s="370"/>
      <c r="DU26" s="370"/>
      <c r="DV26" s="370"/>
      <c r="DW26" s="370"/>
      <c r="DX26" s="370"/>
      <c r="DY26" s="370"/>
      <c r="DZ26" s="370"/>
      <c r="EA26" s="370"/>
      <c r="EB26" s="370"/>
      <c r="EC26" s="370"/>
      <c r="ED26" s="370"/>
      <c r="EE26" s="370"/>
      <c r="EF26" s="370"/>
      <c r="EG26" s="370"/>
      <c r="EH26" s="370"/>
      <c r="EI26" s="370"/>
      <c r="EJ26" s="370"/>
      <c r="EK26" s="370"/>
      <c r="EL26" s="370"/>
      <c r="EM26" s="370"/>
      <c r="EN26" s="370"/>
      <c r="EO26" s="370"/>
      <c r="EP26" s="370"/>
      <c r="EQ26" s="370"/>
      <c r="ER26" s="370"/>
      <c r="ES26" s="370"/>
      <c r="ET26" s="370"/>
      <c r="EU26" s="370"/>
      <c r="EV26" s="370"/>
      <c r="EW26" s="370"/>
      <c r="EX26" s="370"/>
      <c r="EY26" s="370"/>
      <c r="EZ26" s="370"/>
      <c r="FA26" s="370"/>
      <c r="FB26" s="370"/>
      <c r="FC26" s="370"/>
      <c r="FD26" s="370"/>
      <c r="FE26" s="370"/>
      <c r="FF26" s="370"/>
      <c r="FG26" s="370"/>
      <c r="FH26" s="370"/>
      <c r="FI26" s="370"/>
      <c r="FJ26" s="370"/>
      <c r="FK26" s="370"/>
      <c r="FL26" s="370"/>
      <c r="FM26" s="370"/>
      <c r="FN26" s="370"/>
      <c r="FO26" s="370"/>
      <c r="FP26" s="370"/>
      <c r="FQ26" s="370"/>
      <c r="FR26" s="370"/>
      <c r="FS26" s="370"/>
      <c r="FT26" s="370"/>
      <c r="FU26" s="370"/>
      <c r="FV26" s="370"/>
      <c r="FW26" s="370"/>
      <c r="FX26" s="370"/>
      <c r="FY26" s="370"/>
      <c r="FZ26" s="370"/>
      <c r="GA26" s="370"/>
      <c r="GB26" s="370"/>
      <c r="GC26" s="370"/>
      <c r="GD26" s="370"/>
      <c r="GE26" s="370"/>
      <c r="GF26" s="370"/>
      <c r="GG26" s="370"/>
      <c r="GH26" s="370"/>
      <c r="GI26" s="370"/>
      <c r="GJ26" s="370"/>
      <c r="GK26" s="370"/>
      <c r="GL26" s="370"/>
      <c r="GM26" s="370"/>
      <c r="GN26" s="370"/>
      <c r="GO26" s="370"/>
      <c r="GP26" s="370"/>
      <c r="GQ26" s="370"/>
      <c r="GR26" s="370"/>
      <c r="GS26" s="370"/>
      <c r="GT26" s="370"/>
      <c r="GU26" s="370"/>
      <c r="GV26" s="370"/>
      <c r="GW26" s="370"/>
      <c r="GX26" s="370"/>
      <c r="GY26" s="370"/>
      <c r="GZ26" s="370"/>
      <c r="HA26" s="370"/>
      <c r="HB26" s="370"/>
      <c r="HC26" s="370"/>
      <c r="HD26" s="370"/>
      <c r="HE26" s="370"/>
      <c r="HF26" s="370"/>
      <c r="HG26" s="370"/>
      <c r="HH26" s="370"/>
      <c r="HI26" s="370"/>
      <c r="HJ26" s="370"/>
      <c r="HK26" s="370"/>
      <c r="HL26" s="370"/>
      <c r="HM26" s="370"/>
      <c r="HN26" s="370"/>
      <c r="HO26" s="370"/>
      <c r="HP26" s="370"/>
      <c r="HQ26" s="370"/>
      <c r="HR26" s="370"/>
      <c r="HS26" s="370"/>
      <c r="HT26" s="370"/>
      <c r="HU26" s="370"/>
      <c r="HV26" s="370"/>
      <c r="HW26" s="370"/>
      <c r="HX26" s="370"/>
      <c r="HY26" s="370"/>
      <c r="HZ26" s="370"/>
      <c r="IA26" s="370"/>
      <c r="IB26" s="370"/>
      <c r="IC26" s="370"/>
      <c r="ID26" s="370"/>
      <c r="IE26" s="370"/>
      <c r="IF26" s="370"/>
      <c r="IG26" s="370"/>
      <c r="IH26" s="370"/>
      <c r="II26" s="370"/>
      <c r="IJ26" s="370"/>
      <c r="IK26" s="370"/>
      <c r="IL26" s="370"/>
      <c r="IM26" s="370"/>
      <c r="IN26" s="370"/>
      <c r="IO26" s="370"/>
      <c r="IP26" s="370"/>
      <c r="IQ26" s="370"/>
      <c r="IR26" s="370"/>
      <c r="IS26" s="370"/>
      <c r="IT26" s="370"/>
      <c r="IU26" s="370"/>
      <c r="IV26" s="370"/>
      <c r="IW26" s="370"/>
      <c r="IX26" s="370"/>
      <c r="IY26" s="370"/>
      <c r="IZ26" s="370"/>
      <c r="JA26" s="370"/>
      <c r="JB26" s="370"/>
      <c r="JC26" s="370"/>
      <c r="JD26" s="370"/>
      <c r="JE26" s="370"/>
      <c r="JF26" s="370"/>
      <c r="JG26" s="370"/>
      <c r="JH26" s="370"/>
      <c r="JI26" s="370"/>
      <c r="JJ26" s="370"/>
      <c r="JK26" s="370"/>
      <c r="JL26" s="370"/>
      <c r="JM26" s="370"/>
      <c r="JN26" s="370"/>
      <c r="JO26" s="370"/>
      <c r="JP26" s="370"/>
      <c r="JQ26" s="370"/>
      <c r="JR26" s="370"/>
      <c r="JS26" s="370"/>
      <c r="JT26" s="370"/>
      <c r="JU26" s="370"/>
      <c r="JV26" s="370"/>
      <c r="JW26" s="370"/>
      <c r="JX26" s="370"/>
      <c r="JY26" s="370"/>
      <c r="JZ26" s="370"/>
      <c r="KA26" s="370"/>
      <c r="KB26" s="370"/>
      <c r="KC26" s="370"/>
      <c r="KD26" s="370"/>
      <c r="KE26" s="370"/>
      <c r="KF26" s="370"/>
      <c r="KG26" s="370"/>
      <c r="KH26" s="370"/>
      <c r="KI26" s="370"/>
      <c r="KJ26" s="370"/>
      <c r="KK26" s="370"/>
      <c r="KL26" s="370"/>
      <c r="KM26" s="370"/>
      <c r="KN26" s="370"/>
      <c r="KO26" s="370"/>
      <c r="KP26" s="370"/>
      <c r="KQ26" s="370"/>
      <c r="KR26" s="370"/>
      <c r="KS26" s="370"/>
      <c r="KT26" s="370"/>
      <c r="KU26" s="370"/>
      <c r="KV26" s="370"/>
      <c r="KW26" s="370"/>
      <c r="KX26" s="370"/>
      <c r="KY26" s="370"/>
      <c r="KZ26" s="370"/>
      <c r="LA26" s="370"/>
      <c r="LB26" s="370"/>
      <c r="LC26" s="370"/>
      <c r="LD26" s="370"/>
      <c r="LE26" s="370"/>
      <c r="LF26" s="370"/>
      <c r="LG26" s="370"/>
      <c r="LH26" s="370"/>
      <c r="LI26" s="370"/>
      <c r="LJ26" s="370"/>
      <c r="LK26" s="370"/>
      <c r="LL26" s="370"/>
      <c r="LM26" s="370"/>
      <c r="LN26" s="370"/>
      <c r="LO26" s="370"/>
      <c r="LP26" s="370"/>
      <c r="LQ26" s="370"/>
      <c r="LR26" s="370"/>
      <c r="LS26" s="370"/>
      <c r="LT26" s="370"/>
      <c r="LU26" s="370"/>
      <c r="LV26" s="370"/>
      <c r="LW26" s="370"/>
      <c r="LX26" s="370"/>
      <c r="LY26" s="370"/>
      <c r="LZ26" s="370"/>
      <c r="MA26" s="370"/>
      <c r="MB26" s="370"/>
      <c r="MC26" s="370"/>
      <c r="MD26" s="370"/>
      <c r="ME26" s="370"/>
      <c r="MF26" s="370"/>
      <c r="MG26" s="370"/>
      <c r="MH26" s="370"/>
      <c r="MI26" s="370"/>
      <c r="MJ26" s="370"/>
      <c r="MK26" s="370"/>
      <c r="ML26" s="370"/>
      <c r="MM26" s="370"/>
      <c r="MN26" s="370"/>
      <c r="MO26" s="370"/>
      <c r="MP26" s="370"/>
      <c r="MQ26" s="370"/>
      <c r="MR26" s="370"/>
      <c r="MS26" s="370"/>
      <c r="MT26" s="370"/>
      <c r="MU26" s="370"/>
      <c r="MV26" s="370"/>
      <c r="MW26" s="370"/>
      <c r="MX26" s="370"/>
      <c r="MY26" s="370"/>
      <c r="MZ26" s="370"/>
      <c r="NA26" s="370"/>
      <c r="NB26" s="370"/>
      <c r="NC26" s="370"/>
      <c r="ND26" s="370"/>
      <c r="NE26" s="370"/>
      <c r="NF26" s="370"/>
      <c r="NG26" s="370"/>
      <c r="NH26" s="370"/>
      <c r="NI26" s="370"/>
      <c r="NJ26" s="370"/>
      <c r="NK26" s="370"/>
      <c r="NL26" s="370"/>
      <c r="NM26" s="370"/>
      <c r="NN26" s="370"/>
      <c r="NO26" s="370"/>
      <c r="NP26" s="370"/>
      <c r="NQ26" s="370"/>
      <c r="NR26" s="370"/>
      <c r="NS26" s="370"/>
      <c r="NT26" s="370"/>
      <c r="NU26" s="370"/>
      <c r="NV26" s="370"/>
      <c r="NW26" s="370"/>
      <c r="NX26" s="370"/>
      <c r="NY26" s="370"/>
      <c r="NZ26" s="370"/>
      <c r="OA26" s="370"/>
      <c r="OB26" s="370"/>
      <c r="OC26" s="370"/>
      <c r="OD26" s="370"/>
      <c r="OE26" s="370"/>
      <c r="OF26" s="370"/>
      <c r="OG26" s="370"/>
      <c r="OH26" s="370"/>
      <c r="OI26" s="370"/>
      <c r="OJ26" s="370"/>
      <c r="OK26" s="370"/>
      <c r="OL26" s="370"/>
      <c r="OM26" s="370"/>
      <c r="ON26" s="370"/>
      <c r="OO26" s="370"/>
      <c r="OP26" s="370"/>
      <c r="OQ26" s="370"/>
      <c r="OR26" s="370"/>
      <c r="OS26" s="370"/>
      <c r="OT26" s="370"/>
      <c r="OU26" s="370"/>
      <c r="OV26" s="370"/>
      <c r="OW26" s="370"/>
      <c r="OX26" s="370"/>
      <c r="OY26" s="370"/>
      <c r="OZ26" s="370"/>
      <c r="PA26" s="370"/>
      <c r="PB26" s="370"/>
      <c r="PC26" s="370"/>
      <c r="PD26" s="370"/>
      <c r="PE26" s="370"/>
      <c r="PF26" s="370"/>
      <c r="PG26" s="370"/>
      <c r="PH26" s="370"/>
      <c r="PI26" s="370"/>
      <c r="PJ26" s="370"/>
      <c r="PK26" s="370"/>
      <c r="PL26" s="370"/>
      <c r="PM26" s="370"/>
      <c r="PN26" s="370"/>
      <c r="PO26" s="370"/>
      <c r="PP26" s="370"/>
      <c r="PQ26" s="370"/>
      <c r="PR26" s="370"/>
      <c r="PS26" s="370"/>
      <c r="PT26" s="370"/>
      <c r="PU26" s="370"/>
      <c r="PV26" s="370"/>
      <c r="PW26" s="370"/>
      <c r="PX26" s="370"/>
      <c r="PY26" s="370"/>
      <c r="PZ26" s="370"/>
      <c r="QA26" s="370"/>
      <c r="QB26" s="370"/>
      <c r="QC26" s="370"/>
      <c r="QD26" s="370"/>
      <c r="QE26" s="370"/>
      <c r="QF26" s="370"/>
      <c r="QG26" s="370"/>
      <c r="QH26" s="370"/>
      <c r="QI26" s="370"/>
      <c r="QJ26" s="370"/>
      <c r="QK26" s="370"/>
      <c r="QL26" s="370"/>
      <c r="QM26" s="370"/>
      <c r="QN26" s="370"/>
      <c r="QO26" s="370"/>
      <c r="QP26" s="370"/>
      <c r="QQ26" s="370"/>
      <c r="QR26" s="370"/>
      <c r="QS26" s="370"/>
      <c r="QT26" s="370"/>
      <c r="QU26" s="370"/>
      <c r="QV26" s="370"/>
      <c r="QW26" s="370"/>
      <c r="QX26" s="370"/>
      <c r="QY26" s="370"/>
      <c r="QZ26" s="370"/>
      <c r="RA26" s="370"/>
      <c r="RB26" s="370"/>
      <c r="RC26" s="370"/>
      <c r="RD26" s="370"/>
      <c r="RE26" s="370"/>
      <c r="RF26" s="370"/>
      <c r="RG26" s="370"/>
      <c r="RH26" s="370"/>
      <c r="RI26" s="370"/>
      <c r="RJ26" s="370"/>
      <c r="RK26" s="370"/>
      <c r="RL26" s="370"/>
      <c r="RM26" s="370"/>
      <c r="RN26" s="370"/>
      <c r="RO26" s="370"/>
      <c r="RP26" s="370"/>
      <c r="RQ26" s="370"/>
      <c r="RR26" s="370"/>
      <c r="RS26" s="370"/>
      <c r="RT26" s="370"/>
      <c r="RU26" s="370"/>
      <c r="RV26" s="370"/>
      <c r="RW26" s="370"/>
      <c r="RX26" s="370"/>
      <c r="RY26" s="370"/>
      <c r="RZ26" s="370"/>
      <c r="SA26" s="370"/>
      <c r="SB26" s="370"/>
      <c r="SC26" s="370"/>
      <c r="SD26" s="370"/>
      <c r="SE26" s="370"/>
      <c r="SF26" s="370"/>
      <c r="SG26" s="370"/>
      <c r="SH26" s="370"/>
      <c r="SI26" s="370"/>
      <c r="SJ26" s="370"/>
      <c r="SK26" s="370"/>
      <c r="SL26" s="370"/>
      <c r="SM26" s="370"/>
      <c r="SN26" s="370"/>
      <c r="SO26" s="370"/>
      <c r="SP26" s="370"/>
      <c r="SQ26" s="370"/>
      <c r="SR26" s="370"/>
      <c r="SS26" s="370"/>
      <c r="ST26" s="370"/>
      <c r="SU26" s="370"/>
      <c r="SV26" s="370"/>
      <c r="SW26" s="370"/>
      <c r="SX26" s="370"/>
      <c r="SY26" s="370"/>
      <c r="SZ26" s="370"/>
      <c r="TA26" s="370"/>
      <c r="TB26" s="370"/>
      <c r="TC26" s="370"/>
      <c r="TD26" s="370"/>
      <c r="TE26" s="370"/>
      <c r="TF26" s="370"/>
      <c r="TG26" s="370"/>
      <c r="TH26" s="370"/>
      <c r="TI26" s="370"/>
      <c r="TJ26" s="370"/>
      <c r="TK26" s="370"/>
      <c r="TL26" s="370"/>
      <c r="TM26" s="370"/>
      <c r="TN26" s="370"/>
      <c r="TO26" s="370"/>
      <c r="TP26" s="370"/>
      <c r="TQ26" s="370"/>
      <c r="TR26" s="370"/>
      <c r="TS26" s="370"/>
      <c r="TT26" s="370"/>
      <c r="TU26" s="370"/>
      <c r="TV26" s="370"/>
      <c r="TW26" s="370"/>
      <c r="TX26" s="370"/>
      <c r="TY26" s="370"/>
      <c r="TZ26" s="370"/>
      <c r="UA26" s="370"/>
      <c r="UB26" s="370"/>
      <c r="UC26" s="370"/>
      <c r="UD26" s="370"/>
      <c r="UE26" s="370"/>
      <c r="UF26" s="370"/>
      <c r="UG26" s="370"/>
      <c r="UH26" s="370"/>
      <c r="UI26" s="370"/>
      <c r="UJ26" s="370"/>
      <c r="UK26" s="370"/>
      <c r="UL26" s="370"/>
      <c r="UM26" s="370"/>
      <c r="UN26" s="370"/>
      <c r="UO26" s="370"/>
      <c r="UP26" s="370"/>
      <c r="UQ26" s="370"/>
      <c r="UR26" s="370"/>
      <c r="US26" s="370"/>
      <c r="UT26" s="370"/>
      <c r="UU26" s="370"/>
      <c r="UV26" s="370"/>
      <c r="UW26" s="370"/>
      <c r="UX26" s="370"/>
      <c r="UY26" s="370"/>
      <c r="UZ26" s="370"/>
      <c r="VA26" s="370"/>
      <c r="VB26" s="370"/>
      <c r="VC26" s="370"/>
      <c r="VD26" s="370"/>
      <c r="VE26" s="370"/>
      <c r="VF26" s="370"/>
      <c r="VG26" s="370"/>
      <c r="VH26" s="370"/>
      <c r="VI26" s="370"/>
      <c r="VJ26" s="370"/>
      <c r="VK26" s="370"/>
      <c r="VL26" s="370"/>
      <c r="VM26" s="370"/>
      <c r="VN26" s="370"/>
      <c r="VO26" s="370"/>
      <c r="VP26" s="370"/>
      <c r="VQ26" s="370"/>
      <c r="VR26" s="370"/>
      <c r="VS26" s="370"/>
      <c r="VT26" s="370"/>
      <c r="VU26" s="370"/>
      <c r="VV26" s="370"/>
      <c r="VW26" s="370"/>
      <c r="VX26" s="370"/>
      <c r="VY26" s="370"/>
      <c r="VZ26" s="370"/>
      <c r="WA26" s="370"/>
      <c r="WB26" s="370"/>
      <c r="WC26" s="370"/>
      <c r="WD26" s="370"/>
      <c r="WE26" s="370"/>
      <c r="WF26" s="370"/>
      <c r="WG26" s="370"/>
      <c r="WH26" s="370"/>
      <c r="WI26" s="370"/>
      <c r="WJ26" s="370"/>
      <c r="WK26" s="370"/>
      <c r="WL26" s="370"/>
      <c r="WM26" s="370"/>
      <c r="WN26" s="370"/>
      <c r="WO26" s="370"/>
      <c r="WP26" s="370"/>
      <c r="WQ26" s="370"/>
      <c r="WR26" s="370"/>
      <c r="WS26" s="370"/>
      <c r="WT26" s="370"/>
      <c r="WU26" s="370"/>
      <c r="WV26" s="370"/>
      <c r="WW26" s="370"/>
      <c r="WX26" s="370"/>
      <c r="WY26" s="370"/>
      <c r="WZ26" s="370"/>
      <c r="XA26" s="370"/>
      <c r="XB26" s="370"/>
      <c r="XC26" s="370"/>
      <c r="XD26" s="370"/>
      <c r="XE26" s="370"/>
      <c r="XF26" s="370"/>
      <c r="XG26" s="370"/>
      <c r="XH26" s="370"/>
      <c r="XI26" s="370"/>
      <c r="XJ26" s="370"/>
      <c r="XK26" s="370"/>
      <c r="XL26" s="370"/>
      <c r="XM26" s="370"/>
      <c r="XN26" s="370"/>
      <c r="XO26" s="370"/>
      <c r="XP26" s="370"/>
      <c r="XQ26" s="370"/>
      <c r="XR26" s="370"/>
      <c r="XS26" s="370"/>
      <c r="XT26" s="370"/>
      <c r="XU26" s="370"/>
      <c r="XV26" s="370"/>
      <c r="XW26" s="370"/>
      <c r="XX26" s="370"/>
      <c r="XY26" s="370"/>
      <c r="XZ26" s="370"/>
      <c r="YA26" s="370"/>
      <c r="YB26" s="370"/>
      <c r="YC26" s="370"/>
      <c r="YD26" s="370"/>
      <c r="YE26" s="370"/>
      <c r="YF26" s="370"/>
      <c r="YG26" s="370"/>
      <c r="YH26" s="370"/>
      <c r="YI26" s="370"/>
      <c r="YJ26" s="370"/>
      <c r="YK26" s="370"/>
      <c r="YL26" s="370"/>
      <c r="YM26" s="370"/>
      <c r="YN26" s="370"/>
      <c r="YO26" s="370"/>
      <c r="YP26" s="370"/>
      <c r="YQ26" s="370"/>
      <c r="YR26" s="370"/>
      <c r="YS26" s="370"/>
      <c r="YT26" s="370"/>
      <c r="YU26" s="370"/>
      <c r="YV26" s="370"/>
      <c r="YW26" s="370"/>
      <c r="YX26" s="370"/>
      <c r="YY26" s="370"/>
      <c r="YZ26" s="370"/>
      <c r="ZA26" s="370"/>
      <c r="ZB26" s="370"/>
      <c r="ZC26" s="370"/>
      <c r="ZD26" s="370"/>
      <c r="ZE26" s="370"/>
      <c r="ZF26" s="370"/>
      <c r="ZG26" s="370"/>
      <c r="ZH26" s="370"/>
      <c r="ZI26" s="370"/>
      <c r="ZJ26" s="370"/>
      <c r="ZK26" s="370"/>
      <c r="ZL26" s="370"/>
      <c r="ZM26" s="370"/>
      <c r="ZN26" s="370"/>
      <c r="ZO26" s="370"/>
      <c r="ZP26" s="370"/>
      <c r="ZQ26" s="370"/>
      <c r="ZR26" s="370"/>
      <c r="ZS26" s="370"/>
      <c r="ZT26" s="370"/>
      <c r="ZU26" s="370"/>
      <c r="ZV26" s="370"/>
      <c r="ZW26" s="370"/>
      <c r="ZX26" s="370"/>
      <c r="ZY26" s="370"/>
      <c r="ZZ26" s="370"/>
      <c r="AAA26" s="370"/>
      <c r="AAB26" s="370"/>
      <c r="AAC26" s="370"/>
      <c r="AAD26" s="370"/>
      <c r="AAE26" s="370"/>
      <c r="AAF26" s="370"/>
      <c r="AAG26" s="370"/>
      <c r="AAH26" s="370"/>
      <c r="AAI26" s="370"/>
      <c r="AAJ26" s="370"/>
      <c r="AAK26" s="370"/>
      <c r="AAL26" s="370"/>
      <c r="AAM26" s="370"/>
      <c r="AAN26" s="370"/>
      <c r="AAO26" s="370"/>
      <c r="AAP26" s="370"/>
      <c r="AAQ26" s="370"/>
      <c r="AAR26" s="370"/>
      <c r="AAS26" s="370"/>
      <c r="AAT26" s="370"/>
      <c r="AAU26" s="370"/>
      <c r="AAV26" s="370"/>
      <c r="AAW26" s="370"/>
      <c r="AAX26" s="370"/>
      <c r="AAY26" s="370"/>
      <c r="AAZ26" s="370"/>
      <c r="ABA26" s="370"/>
      <c r="ABB26" s="370"/>
      <c r="ABC26" s="370"/>
      <c r="ABD26" s="370"/>
      <c r="ABE26" s="370"/>
      <c r="ABF26" s="370"/>
      <c r="ABG26" s="370"/>
      <c r="ABH26" s="370"/>
      <c r="ABI26" s="370"/>
      <c r="ABJ26" s="370"/>
      <c r="ABK26" s="370"/>
      <c r="ABL26" s="370"/>
      <c r="ABM26" s="370"/>
      <c r="ABN26" s="370"/>
      <c r="ABO26" s="370"/>
      <c r="ABP26" s="370"/>
      <c r="ABQ26" s="370"/>
      <c r="ABR26" s="370"/>
      <c r="ABS26" s="370"/>
      <c r="ABT26" s="370"/>
      <c r="ABU26" s="370"/>
      <c r="ABV26" s="370"/>
      <c r="ABW26" s="370"/>
      <c r="ABX26" s="370"/>
      <c r="ABY26" s="370"/>
      <c r="ABZ26" s="370"/>
      <c r="ACA26" s="370"/>
      <c r="ACB26" s="370"/>
      <c r="ACC26" s="370"/>
      <c r="ACD26" s="370"/>
      <c r="ACE26" s="370"/>
      <c r="ACF26" s="370"/>
      <c r="ACG26" s="370"/>
      <c r="ACH26" s="370"/>
      <c r="ACI26" s="370"/>
      <c r="ACJ26" s="370"/>
      <c r="ACK26" s="370"/>
      <c r="ACL26" s="370"/>
      <c r="ACM26" s="370"/>
      <c r="ACN26" s="370"/>
      <c r="ACO26" s="370"/>
      <c r="ACP26" s="370"/>
      <c r="ACQ26" s="370"/>
      <c r="ACR26" s="370"/>
      <c r="ACS26" s="370"/>
      <c r="ACT26" s="370"/>
      <c r="ACU26" s="370"/>
      <c r="ACV26" s="370"/>
      <c r="ACW26" s="370"/>
      <c r="ACX26" s="370"/>
      <c r="ACY26" s="370"/>
      <c r="ACZ26" s="370"/>
      <c r="ADA26" s="370"/>
      <c r="ADB26" s="370"/>
      <c r="ADC26" s="370"/>
      <c r="ADD26" s="370"/>
      <c r="ADE26" s="370"/>
      <c r="ADF26" s="370"/>
      <c r="ADG26" s="370"/>
      <c r="ADH26" s="370"/>
      <c r="ADI26" s="370"/>
      <c r="ADJ26" s="370"/>
      <c r="ADK26" s="370"/>
      <c r="ADL26" s="370"/>
      <c r="ADM26" s="370"/>
      <c r="ADN26" s="370"/>
      <c r="ADO26" s="370"/>
      <c r="ADP26" s="370"/>
      <c r="ADQ26" s="370"/>
      <c r="ADR26" s="370"/>
      <c r="ADS26" s="370"/>
      <c r="ADT26" s="370"/>
      <c r="ADU26" s="370"/>
      <c r="ADV26" s="370"/>
      <c r="ADW26" s="370"/>
      <c r="ADX26" s="370"/>
      <c r="ADY26" s="370"/>
      <c r="ADZ26" s="370"/>
      <c r="AEA26" s="370"/>
      <c r="AEB26" s="370"/>
      <c r="AEC26" s="370"/>
      <c r="AED26" s="370"/>
      <c r="AEE26" s="370"/>
      <c r="AEF26" s="370"/>
      <c r="AEG26" s="370"/>
      <c r="AEH26" s="370"/>
      <c r="AEI26" s="370"/>
      <c r="AEJ26" s="370"/>
      <c r="AEK26" s="370"/>
      <c r="AEL26" s="370"/>
      <c r="AEM26" s="370"/>
      <c r="AEN26" s="370"/>
      <c r="AEO26" s="370"/>
      <c r="AEP26" s="370"/>
      <c r="AEQ26" s="370"/>
      <c r="AER26" s="370"/>
      <c r="AES26" s="370"/>
      <c r="AET26" s="370"/>
      <c r="AEU26" s="370"/>
      <c r="AEV26" s="370"/>
      <c r="AEW26" s="370"/>
      <c r="AEX26" s="370"/>
      <c r="AEY26" s="370"/>
      <c r="AEZ26" s="370"/>
      <c r="AFA26" s="370"/>
      <c r="AFB26" s="370"/>
      <c r="AFC26" s="370"/>
      <c r="AFD26" s="370"/>
      <c r="AFE26" s="370"/>
      <c r="AFF26" s="370"/>
      <c r="AFG26" s="370"/>
      <c r="AFH26" s="370"/>
      <c r="AFI26" s="370"/>
      <c r="AFJ26" s="370"/>
      <c r="AFK26" s="370"/>
      <c r="AFL26" s="370"/>
      <c r="AFM26" s="370"/>
      <c r="AFN26" s="370"/>
      <c r="AFO26" s="370"/>
      <c r="AFP26" s="370"/>
      <c r="AFQ26" s="370"/>
      <c r="AFR26" s="370"/>
      <c r="AFS26" s="370"/>
      <c r="AFT26" s="370"/>
      <c r="AFU26" s="370"/>
      <c r="AFV26" s="370"/>
      <c r="AFW26" s="370"/>
      <c r="AFX26" s="370"/>
      <c r="AFY26" s="370"/>
      <c r="AFZ26" s="370"/>
      <c r="AGA26" s="370"/>
      <c r="AGB26" s="370"/>
      <c r="AGC26" s="370"/>
      <c r="AGD26" s="370"/>
      <c r="AGE26" s="370"/>
      <c r="AGF26" s="370"/>
      <c r="AGG26" s="370"/>
      <c r="AGH26" s="370"/>
      <c r="AGI26" s="370"/>
      <c r="AGJ26" s="370"/>
      <c r="AGK26" s="370"/>
      <c r="AGL26" s="370"/>
      <c r="AGM26" s="370"/>
      <c r="AGN26" s="370"/>
      <c r="AGO26" s="370"/>
      <c r="AGP26" s="370"/>
      <c r="AGQ26" s="370"/>
      <c r="AGR26" s="370"/>
      <c r="AGS26" s="370"/>
      <c r="AGT26" s="370"/>
      <c r="AGU26" s="370"/>
      <c r="AGV26" s="370"/>
      <c r="AGW26" s="370"/>
      <c r="AGX26" s="370"/>
      <c r="AGY26" s="370"/>
      <c r="AGZ26" s="370"/>
      <c r="AHA26" s="370"/>
      <c r="AHB26" s="370"/>
      <c r="AHC26" s="370"/>
      <c r="AHD26" s="370"/>
      <c r="AHE26" s="370"/>
      <c r="AHF26" s="370"/>
      <c r="AHG26" s="370"/>
      <c r="AHH26" s="370"/>
      <c r="AHI26" s="370"/>
      <c r="AHJ26" s="370"/>
      <c r="AHK26" s="370"/>
      <c r="AHL26" s="370"/>
      <c r="AHM26" s="370"/>
      <c r="AHN26" s="370"/>
      <c r="AHO26" s="370"/>
      <c r="AHP26" s="370"/>
      <c r="AHQ26" s="370"/>
      <c r="AHR26" s="370"/>
      <c r="AHS26" s="370"/>
      <c r="AHT26" s="370"/>
      <c r="AHU26" s="370"/>
      <c r="AHV26" s="370"/>
      <c r="AHW26" s="370"/>
      <c r="AHX26" s="370"/>
      <c r="AHY26" s="370"/>
      <c r="AHZ26" s="370"/>
      <c r="AIA26" s="370"/>
      <c r="AIB26" s="370"/>
      <c r="AIC26" s="370"/>
      <c r="AID26" s="370"/>
      <c r="AIE26" s="370"/>
      <c r="AIF26" s="370"/>
      <c r="AIG26" s="370"/>
      <c r="AIH26" s="370"/>
      <c r="AII26" s="370"/>
      <c r="AIJ26" s="370"/>
      <c r="AIK26" s="370"/>
      <c r="AIL26" s="370"/>
      <c r="AIM26" s="370"/>
      <c r="AIN26" s="370"/>
      <c r="AIO26" s="370"/>
      <c r="AIP26" s="370"/>
      <c r="AIQ26" s="370"/>
      <c r="AIR26" s="370"/>
      <c r="AIS26" s="370"/>
      <c r="AIT26" s="370"/>
      <c r="AIU26" s="370"/>
      <c r="AIV26" s="370"/>
      <c r="AIW26" s="370"/>
      <c r="AIX26" s="370"/>
      <c r="AIY26" s="370"/>
      <c r="AIZ26" s="370"/>
      <c r="AJA26" s="370"/>
      <c r="AJB26" s="370"/>
      <c r="AJC26" s="370"/>
      <c r="AJD26" s="370"/>
      <c r="AJE26" s="370"/>
      <c r="AJF26" s="370"/>
      <c r="AJG26" s="370"/>
      <c r="AJH26" s="370"/>
      <c r="AJI26" s="370"/>
      <c r="AJJ26" s="370"/>
      <c r="AJK26" s="370"/>
      <c r="AJL26" s="370"/>
      <c r="AJM26" s="370"/>
      <c r="AJN26" s="370"/>
      <c r="AJO26" s="370"/>
      <c r="AJP26" s="370"/>
      <c r="AJQ26" s="370"/>
      <c r="AJR26" s="370"/>
      <c r="AJS26" s="370"/>
      <c r="AJT26" s="370"/>
      <c r="AJU26" s="370"/>
      <c r="AJV26" s="370"/>
      <c r="AJW26" s="370"/>
      <c r="AJX26" s="370"/>
      <c r="AJY26" s="370"/>
      <c r="AJZ26" s="370"/>
      <c r="AKA26" s="370"/>
      <c r="AKB26" s="370"/>
      <c r="AKC26" s="370"/>
      <c r="AKD26" s="370"/>
      <c r="AKE26" s="370"/>
      <c r="AKF26" s="370"/>
      <c r="AKG26" s="370"/>
      <c r="AKH26" s="370"/>
      <c r="AKI26" s="370"/>
      <c r="AKJ26" s="370"/>
      <c r="AKK26" s="370"/>
      <c r="AKL26" s="370"/>
      <c r="AKM26" s="370"/>
      <c r="AKN26" s="370"/>
      <c r="AKO26" s="370"/>
      <c r="AKP26" s="370"/>
      <c r="AKQ26" s="370"/>
      <c r="AKR26" s="370"/>
      <c r="AKS26" s="370"/>
      <c r="AKT26" s="370"/>
      <c r="AKU26" s="370"/>
      <c r="AKV26" s="370"/>
      <c r="AKW26" s="370"/>
      <c r="AKX26" s="370"/>
      <c r="AKY26" s="370"/>
      <c r="AKZ26" s="370"/>
      <c r="ALA26" s="370"/>
      <c r="ALB26" s="370"/>
      <c r="ALC26" s="370"/>
      <c r="ALD26" s="370"/>
      <c r="ALE26" s="370"/>
      <c r="ALF26" s="370"/>
      <c r="ALG26" s="370"/>
      <c r="ALH26" s="370"/>
      <c r="ALI26" s="370"/>
      <c r="ALJ26" s="370"/>
      <c r="ALK26" s="370"/>
      <c r="ALL26" s="370"/>
      <c r="ALM26" s="370"/>
      <c r="ALN26" s="370"/>
      <c r="ALO26" s="370"/>
      <c r="ALP26" s="370"/>
      <c r="ALQ26" s="370"/>
      <c r="ALR26" s="370"/>
      <c r="ALS26" s="370"/>
      <c r="ALT26" s="370"/>
      <c r="ALU26" s="370"/>
      <c r="ALV26" s="370"/>
      <c r="ALW26" s="370"/>
      <c r="ALX26" s="370"/>
      <c r="ALY26" s="370"/>
      <c r="ALZ26" s="370"/>
      <c r="AMA26" s="370"/>
      <c r="AMB26" s="370"/>
      <c r="AMC26" s="370"/>
      <c r="AMD26" s="370"/>
      <c r="AME26" s="370"/>
      <c r="AMF26" s="370"/>
      <c r="AMG26" s="370"/>
      <c r="AMH26" s="370"/>
      <c r="AMI26" s="370"/>
      <c r="AMJ26" s="370"/>
      <c r="AMK26" s="370"/>
      <c r="AML26" s="370"/>
      <c r="AMM26" s="370"/>
      <c r="AMN26" s="370"/>
      <c r="AMO26" s="370"/>
      <c r="AMP26" s="370"/>
      <c r="AMQ26" s="370"/>
      <c r="AMR26" s="370"/>
      <c r="AMS26" s="370"/>
      <c r="AMT26" s="370"/>
      <c r="AMU26" s="370"/>
      <c r="AMV26" s="370"/>
      <c r="AMW26" s="370"/>
      <c r="AMX26" s="370"/>
      <c r="AMY26" s="370"/>
      <c r="AMZ26" s="370"/>
      <c r="ANA26" s="370"/>
      <c r="ANB26" s="370"/>
      <c r="ANC26" s="370"/>
      <c r="AND26" s="370"/>
      <c r="ANE26" s="370"/>
      <c r="ANF26" s="370"/>
      <c r="ANG26" s="370"/>
      <c r="ANH26" s="370"/>
      <c r="ANI26" s="370"/>
      <c r="ANJ26" s="370"/>
      <c r="ANK26" s="370"/>
      <c r="ANL26" s="370"/>
      <c r="ANM26" s="370"/>
      <c r="ANN26" s="370"/>
      <c r="ANO26" s="370"/>
      <c r="ANP26" s="370"/>
      <c r="ANQ26" s="370"/>
      <c r="ANR26" s="370"/>
      <c r="ANS26" s="370"/>
      <c r="ANT26" s="370"/>
      <c r="ANU26" s="370"/>
      <c r="ANV26" s="370"/>
      <c r="ANW26" s="370"/>
      <c r="ANX26" s="370"/>
      <c r="ANY26" s="370"/>
      <c r="ANZ26" s="370"/>
      <c r="AOA26" s="370"/>
      <c r="AOB26" s="370"/>
      <c r="AOC26" s="370"/>
      <c r="AOD26" s="370"/>
      <c r="AOE26" s="370"/>
      <c r="AOF26" s="370"/>
      <c r="AOG26" s="370"/>
      <c r="AOH26" s="370"/>
      <c r="AOI26" s="370"/>
      <c r="AOJ26" s="370"/>
      <c r="AOK26" s="370"/>
      <c r="AOL26" s="370"/>
      <c r="AOM26" s="370"/>
      <c r="AON26" s="370"/>
      <c r="AOO26" s="370"/>
      <c r="AOP26" s="370"/>
      <c r="AOQ26" s="370"/>
      <c r="AOR26" s="370"/>
      <c r="AOS26" s="370"/>
      <c r="AOT26" s="370"/>
      <c r="AOU26" s="370"/>
      <c r="AOV26" s="370"/>
      <c r="AOW26" s="370"/>
      <c r="AOX26" s="370"/>
      <c r="AOY26" s="370"/>
      <c r="AOZ26" s="370"/>
      <c r="APA26" s="370"/>
      <c r="APB26" s="370"/>
      <c r="APC26" s="370"/>
      <c r="APD26" s="370"/>
      <c r="APE26" s="370"/>
      <c r="APF26" s="370"/>
      <c r="APG26" s="370"/>
      <c r="APH26" s="370"/>
      <c r="API26" s="370"/>
      <c r="APJ26" s="370"/>
      <c r="APK26" s="370"/>
      <c r="APL26" s="370"/>
      <c r="APM26" s="370"/>
      <c r="APN26" s="370"/>
      <c r="APO26" s="370"/>
      <c r="APP26" s="370"/>
      <c r="APQ26" s="370"/>
      <c r="APR26" s="370"/>
      <c r="APS26" s="370"/>
      <c r="APT26" s="370"/>
      <c r="APU26" s="370"/>
      <c r="APV26" s="370"/>
      <c r="APW26" s="370"/>
      <c r="APX26" s="370"/>
      <c r="APY26" s="370"/>
      <c r="APZ26" s="370"/>
      <c r="AQA26" s="370"/>
      <c r="AQB26" s="370"/>
      <c r="AQC26" s="370"/>
      <c r="AQD26" s="370"/>
      <c r="AQE26" s="370"/>
      <c r="AQF26" s="370"/>
      <c r="AQG26" s="370"/>
      <c r="AQH26" s="370"/>
      <c r="AQI26" s="370"/>
      <c r="AQJ26" s="370"/>
      <c r="AQK26" s="370"/>
      <c r="AQL26" s="370"/>
      <c r="AQM26" s="370"/>
      <c r="AQN26" s="370"/>
      <c r="AQO26" s="370"/>
      <c r="AQP26" s="370"/>
      <c r="AQQ26" s="370"/>
      <c r="AQR26" s="370"/>
      <c r="AQS26" s="370"/>
      <c r="AQT26" s="370"/>
      <c r="AQU26" s="370"/>
      <c r="AQV26" s="370"/>
      <c r="AQW26" s="370"/>
      <c r="AQX26" s="370"/>
      <c r="AQY26" s="370"/>
      <c r="AQZ26" s="370"/>
      <c r="ARA26" s="370"/>
      <c r="ARB26" s="370"/>
      <c r="ARC26" s="370"/>
      <c r="ARD26" s="370"/>
      <c r="ARE26" s="370"/>
      <c r="ARF26" s="370"/>
      <c r="ARG26" s="370"/>
      <c r="ARH26" s="370"/>
      <c r="ARI26" s="370"/>
      <c r="ARJ26" s="370"/>
      <c r="ARK26" s="370"/>
      <c r="ARL26" s="370"/>
      <c r="ARM26" s="370"/>
      <c r="ARN26" s="370"/>
      <c r="ARO26" s="370"/>
      <c r="ARP26" s="370"/>
      <c r="ARQ26" s="370"/>
      <c r="ARR26" s="370"/>
      <c r="ARS26" s="370"/>
      <c r="ART26" s="370"/>
      <c r="ARU26" s="370"/>
      <c r="ARV26" s="370"/>
      <c r="ARW26" s="370"/>
      <c r="ARX26" s="370"/>
      <c r="ARY26" s="370"/>
      <c r="ARZ26" s="370"/>
      <c r="ASA26" s="370"/>
      <c r="ASB26" s="370"/>
      <c r="ASC26" s="370"/>
      <c r="ASD26" s="370"/>
      <c r="ASE26" s="370"/>
      <c r="ASF26" s="370"/>
      <c r="ASG26" s="370"/>
      <c r="ASH26" s="370"/>
      <c r="ASI26" s="370"/>
      <c r="ASJ26" s="370"/>
      <c r="ASK26" s="370"/>
      <c r="ASL26" s="370"/>
      <c r="ASM26" s="370"/>
      <c r="ASN26" s="370"/>
      <c r="ASO26" s="370"/>
      <c r="ASP26" s="370"/>
      <c r="ASQ26" s="370"/>
      <c r="ASR26" s="370"/>
      <c r="ASS26" s="370"/>
      <c r="AST26" s="370"/>
      <c r="ASU26" s="370"/>
      <c r="ASV26" s="370"/>
      <c r="ASW26" s="370"/>
      <c r="ASX26" s="370"/>
      <c r="ASY26" s="370"/>
      <c r="ASZ26" s="370"/>
      <c r="ATA26" s="370"/>
      <c r="ATB26" s="370"/>
      <c r="ATC26" s="370"/>
      <c r="ATD26" s="370"/>
      <c r="ATE26" s="370"/>
      <c r="ATF26" s="370"/>
      <c r="ATG26" s="370"/>
      <c r="ATH26" s="370"/>
      <c r="ATI26" s="370"/>
      <c r="ATJ26" s="370"/>
      <c r="ATK26" s="370"/>
      <c r="ATL26" s="370"/>
      <c r="ATM26" s="370"/>
      <c r="ATN26" s="370"/>
      <c r="ATO26" s="370"/>
      <c r="ATP26" s="370"/>
      <c r="ATQ26" s="370"/>
      <c r="ATR26" s="370"/>
      <c r="ATS26" s="370"/>
      <c r="ATT26" s="370"/>
      <c r="ATU26" s="370"/>
      <c r="ATV26" s="370"/>
      <c r="ATW26" s="370"/>
      <c r="ATX26" s="370"/>
      <c r="ATY26" s="370"/>
      <c r="ATZ26" s="370"/>
      <c r="AUA26" s="370"/>
      <c r="AUB26" s="370"/>
      <c r="AUC26" s="370"/>
      <c r="AUD26" s="370"/>
      <c r="AUE26" s="370"/>
      <c r="AUF26" s="370"/>
      <c r="AUG26" s="370"/>
      <c r="AUH26" s="370"/>
      <c r="AUI26" s="370"/>
      <c r="AUJ26" s="370"/>
      <c r="AUK26" s="370"/>
      <c r="AUL26" s="370"/>
      <c r="AUM26" s="370"/>
      <c r="AUN26" s="370"/>
      <c r="AUO26" s="370"/>
      <c r="AUP26" s="370"/>
      <c r="AUQ26" s="370"/>
      <c r="AUR26" s="370"/>
      <c r="AUS26" s="370"/>
      <c r="AUT26" s="370"/>
      <c r="AUU26" s="370"/>
      <c r="AUV26" s="370"/>
      <c r="AUW26" s="370"/>
      <c r="AUX26" s="370"/>
      <c r="AUY26" s="370"/>
      <c r="AUZ26" s="370"/>
      <c r="AVA26" s="370"/>
      <c r="AVB26" s="370"/>
      <c r="AVC26" s="370"/>
      <c r="AVD26" s="370"/>
      <c r="AVE26" s="370"/>
      <c r="AVF26" s="370"/>
      <c r="AVG26" s="370"/>
      <c r="AVH26" s="370"/>
      <c r="AVI26" s="370"/>
      <c r="AVJ26" s="370"/>
      <c r="AVK26" s="370"/>
      <c r="AVL26" s="370"/>
      <c r="AVM26" s="370"/>
      <c r="AVN26" s="370"/>
      <c r="AVO26" s="370"/>
      <c r="AVP26" s="370"/>
      <c r="AVQ26" s="370"/>
      <c r="AVR26" s="370"/>
      <c r="AVS26" s="370"/>
      <c r="AVT26" s="370"/>
      <c r="AVU26" s="370"/>
      <c r="AVV26" s="370"/>
      <c r="AVW26" s="370"/>
      <c r="AVX26" s="370"/>
      <c r="AVY26" s="370"/>
      <c r="AVZ26" s="370"/>
      <c r="AWA26" s="370"/>
      <c r="AWB26" s="370"/>
      <c r="AWC26" s="370"/>
      <c r="AWD26" s="370"/>
      <c r="AWE26" s="370"/>
      <c r="AWF26" s="370"/>
      <c r="AWG26" s="370"/>
      <c r="AWH26" s="370"/>
      <c r="AWI26" s="370"/>
      <c r="AWJ26" s="370"/>
      <c r="AWK26" s="370"/>
      <c r="AWL26" s="370"/>
      <c r="AWM26" s="370"/>
      <c r="AWN26" s="370"/>
      <c r="AWO26" s="370"/>
      <c r="AWP26" s="370"/>
      <c r="AWQ26" s="370"/>
      <c r="AWR26" s="370"/>
      <c r="AWS26" s="370"/>
      <c r="AWT26" s="370"/>
      <c r="AWU26" s="370"/>
      <c r="AWV26" s="370"/>
      <c r="AWW26" s="370"/>
      <c r="AWX26" s="370"/>
      <c r="AWY26" s="370"/>
      <c r="AWZ26" s="370"/>
      <c r="AXA26" s="370"/>
      <c r="AXB26" s="370"/>
      <c r="AXC26" s="370"/>
      <c r="AXD26" s="370"/>
      <c r="AXE26" s="370"/>
      <c r="AXF26" s="370"/>
      <c r="AXG26" s="370"/>
      <c r="AXH26" s="370"/>
      <c r="AXI26" s="370"/>
      <c r="AXJ26" s="370"/>
      <c r="AXK26" s="370"/>
      <c r="AXL26" s="370"/>
      <c r="AXM26" s="370"/>
      <c r="AXN26" s="370"/>
      <c r="AXO26" s="370"/>
      <c r="AXP26" s="370"/>
      <c r="AXQ26" s="370"/>
      <c r="AXR26" s="370"/>
      <c r="AXS26" s="370"/>
      <c r="AXT26" s="370"/>
      <c r="AXU26" s="370"/>
      <c r="AXV26" s="370"/>
      <c r="AXW26" s="370"/>
      <c r="AXX26" s="370"/>
      <c r="AXY26" s="370"/>
      <c r="AXZ26" s="370"/>
      <c r="AYA26" s="370"/>
      <c r="AYB26" s="370"/>
      <c r="AYC26" s="370"/>
      <c r="AYD26" s="370"/>
      <c r="AYE26" s="370"/>
      <c r="AYF26" s="370"/>
      <c r="AYG26" s="370"/>
      <c r="AYH26" s="370"/>
      <c r="AYI26" s="370"/>
      <c r="AYJ26" s="370"/>
      <c r="AYK26" s="370"/>
      <c r="AYL26" s="370"/>
      <c r="AYM26" s="370"/>
      <c r="AYN26" s="370"/>
      <c r="AYO26" s="370"/>
      <c r="AYP26" s="370"/>
      <c r="AYQ26" s="370"/>
      <c r="AYR26" s="370"/>
      <c r="AYS26" s="370"/>
      <c r="AYT26" s="370"/>
      <c r="AYU26" s="370"/>
      <c r="AYV26" s="370"/>
      <c r="AYW26" s="370"/>
      <c r="AYX26" s="370"/>
      <c r="AYY26" s="370"/>
      <c r="AYZ26" s="370"/>
      <c r="AZA26" s="370"/>
      <c r="AZB26" s="370"/>
      <c r="AZC26" s="370"/>
      <c r="AZD26" s="370"/>
      <c r="AZE26" s="370"/>
      <c r="AZF26" s="370"/>
      <c r="AZG26" s="370"/>
      <c r="AZH26" s="370"/>
      <c r="AZI26" s="370"/>
      <c r="AZJ26" s="370"/>
      <c r="AZK26" s="370"/>
      <c r="AZL26" s="370"/>
      <c r="AZM26" s="370"/>
      <c r="AZN26" s="370"/>
      <c r="AZO26" s="370"/>
      <c r="AZP26" s="370"/>
      <c r="AZQ26" s="370"/>
      <c r="AZR26" s="370"/>
      <c r="AZS26" s="370"/>
      <c r="AZT26" s="370"/>
      <c r="AZU26" s="370"/>
      <c r="AZV26" s="370"/>
      <c r="AZW26" s="370"/>
      <c r="AZX26" s="370"/>
      <c r="AZY26" s="370"/>
      <c r="AZZ26" s="370"/>
      <c r="BAA26" s="370"/>
      <c r="BAB26" s="370"/>
      <c r="BAC26" s="370"/>
      <c r="BAD26" s="370"/>
      <c r="BAE26" s="370"/>
      <c r="BAF26" s="370"/>
      <c r="BAG26" s="370"/>
      <c r="BAH26" s="370"/>
      <c r="BAI26" s="370"/>
      <c r="BAJ26" s="370"/>
      <c r="BAK26" s="370"/>
      <c r="BAL26" s="370"/>
      <c r="BAM26" s="370"/>
      <c r="BAN26" s="370"/>
      <c r="BAO26" s="370"/>
      <c r="BAP26" s="370"/>
      <c r="BAQ26" s="370"/>
      <c r="BAR26" s="370"/>
      <c r="BAS26" s="370"/>
      <c r="BAT26" s="370"/>
      <c r="BAU26" s="370"/>
      <c r="BAV26" s="370"/>
      <c r="BAW26" s="370"/>
      <c r="BAX26" s="370"/>
      <c r="BAY26" s="370"/>
      <c r="BAZ26" s="370"/>
      <c r="BBA26" s="370"/>
      <c r="BBB26" s="370"/>
      <c r="BBC26" s="370"/>
      <c r="BBD26" s="370"/>
      <c r="BBE26" s="370"/>
      <c r="BBF26" s="370"/>
      <c r="BBG26" s="370"/>
      <c r="BBH26" s="370"/>
      <c r="BBI26" s="370"/>
      <c r="BBJ26" s="370"/>
      <c r="BBK26" s="370"/>
      <c r="BBL26" s="370"/>
      <c r="BBM26" s="370"/>
      <c r="BBN26" s="370"/>
      <c r="BBO26" s="370"/>
      <c r="BBP26" s="370"/>
      <c r="BBQ26" s="370"/>
      <c r="BBR26" s="370"/>
      <c r="BBS26" s="370"/>
      <c r="BBT26" s="370"/>
      <c r="BBU26" s="370"/>
      <c r="BBV26" s="370"/>
      <c r="BBW26" s="370"/>
      <c r="BBX26" s="370"/>
      <c r="BBY26" s="370"/>
      <c r="BBZ26" s="370"/>
      <c r="BCA26" s="370"/>
      <c r="BCB26" s="370"/>
      <c r="BCC26" s="370"/>
      <c r="BCD26" s="370"/>
      <c r="BCE26" s="370"/>
      <c r="BCF26" s="370"/>
      <c r="BCG26" s="370"/>
      <c r="BCH26" s="370"/>
      <c r="BCI26" s="370"/>
      <c r="BCJ26" s="370"/>
      <c r="BCK26" s="370"/>
      <c r="BCL26" s="370"/>
      <c r="BCM26" s="370"/>
      <c r="BCN26" s="370"/>
      <c r="BCO26" s="370"/>
      <c r="BCP26" s="370"/>
      <c r="BCQ26" s="370"/>
      <c r="BCR26" s="370"/>
      <c r="BCS26" s="370"/>
      <c r="BCT26" s="370"/>
      <c r="BCU26" s="370"/>
      <c r="BCV26" s="370"/>
      <c r="BCW26" s="370"/>
      <c r="BCX26" s="370"/>
      <c r="BCY26" s="370"/>
      <c r="BCZ26" s="370"/>
      <c r="BDA26" s="370"/>
      <c r="BDB26" s="370"/>
      <c r="BDC26" s="370"/>
      <c r="BDD26" s="370"/>
      <c r="BDE26" s="370"/>
      <c r="BDF26" s="370"/>
      <c r="BDG26" s="370"/>
      <c r="BDH26" s="370"/>
      <c r="BDI26" s="370"/>
      <c r="BDJ26" s="370"/>
      <c r="BDK26" s="370"/>
      <c r="BDL26" s="370"/>
      <c r="BDM26" s="370"/>
      <c r="BDN26" s="370"/>
      <c r="BDO26" s="370"/>
      <c r="BDP26" s="370"/>
      <c r="BDQ26" s="370"/>
      <c r="BDR26" s="370"/>
      <c r="BDS26" s="370"/>
      <c r="BDT26" s="370"/>
      <c r="BDU26" s="370"/>
      <c r="BDV26" s="370"/>
      <c r="BDW26" s="370"/>
      <c r="BDX26" s="370"/>
      <c r="BDY26" s="370"/>
      <c r="BDZ26" s="370"/>
      <c r="BEA26" s="370"/>
      <c r="BEB26" s="370"/>
      <c r="BEC26" s="370"/>
      <c r="BED26" s="370"/>
      <c r="BEE26" s="370"/>
      <c r="BEF26" s="370"/>
      <c r="BEG26" s="370"/>
      <c r="BEH26" s="370"/>
      <c r="BEI26" s="370"/>
      <c r="BEJ26" s="370"/>
      <c r="BEK26" s="370"/>
      <c r="BEL26" s="370"/>
      <c r="BEM26" s="370"/>
      <c r="BEN26" s="370"/>
      <c r="BEO26" s="370"/>
      <c r="BEP26" s="370"/>
      <c r="BEQ26" s="370"/>
      <c r="BER26" s="370"/>
      <c r="BES26" s="370"/>
      <c r="BET26" s="370"/>
      <c r="BEU26" s="370"/>
      <c r="BEV26" s="370"/>
      <c r="BEW26" s="370"/>
      <c r="BEX26" s="370"/>
      <c r="BEY26" s="370"/>
      <c r="BEZ26" s="370"/>
      <c r="BFA26" s="370"/>
      <c r="BFB26" s="370"/>
      <c r="BFC26" s="370"/>
      <c r="BFD26" s="370"/>
      <c r="BFE26" s="370"/>
      <c r="BFF26" s="370"/>
      <c r="BFG26" s="370"/>
      <c r="BFH26" s="370"/>
      <c r="BFI26" s="370"/>
      <c r="BFJ26" s="370"/>
      <c r="BFK26" s="370"/>
      <c r="BFL26" s="370"/>
      <c r="BFM26" s="370"/>
      <c r="BFN26" s="370"/>
      <c r="BFO26" s="370"/>
      <c r="BFP26" s="370"/>
      <c r="BFQ26" s="370"/>
      <c r="BFR26" s="370"/>
      <c r="BFS26" s="370"/>
      <c r="BFT26" s="370"/>
      <c r="BFU26" s="370"/>
      <c r="BFV26" s="370"/>
      <c r="BFW26" s="370"/>
      <c r="BFX26" s="370"/>
      <c r="BFY26" s="370"/>
      <c r="BFZ26" s="370"/>
      <c r="BGA26" s="370"/>
      <c r="BGB26" s="370"/>
      <c r="BGC26" s="370"/>
      <c r="BGD26" s="370"/>
      <c r="BGE26" s="370"/>
      <c r="BGF26" s="370"/>
      <c r="BGG26" s="370"/>
      <c r="BGH26" s="370"/>
      <c r="BGI26" s="370"/>
      <c r="BGJ26" s="370"/>
      <c r="BGK26" s="370"/>
      <c r="BGL26" s="370"/>
      <c r="BGM26" s="370"/>
      <c r="BGN26" s="370"/>
      <c r="BGO26" s="370"/>
      <c r="BGP26" s="370"/>
      <c r="BGQ26" s="370"/>
      <c r="BGR26" s="370"/>
      <c r="BGS26" s="370"/>
      <c r="BGT26" s="370"/>
      <c r="BGU26" s="370"/>
      <c r="BGV26" s="370"/>
      <c r="BGW26" s="370"/>
      <c r="BGX26" s="370"/>
      <c r="BGY26" s="370"/>
      <c r="BGZ26" s="370"/>
      <c r="BHA26" s="370"/>
      <c r="BHB26" s="370"/>
      <c r="BHC26" s="370"/>
      <c r="BHD26" s="370"/>
      <c r="BHE26" s="370"/>
      <c r="BHF26" s="370"/>
      <c r="BHG26" s="370"/>
      <c r="BHH26" s="370"/>
      <c r="BHI26" s="370"/>
      <c r="BHJ26" s="370"/>
      <c r="BHK26" s="370"/>
      <c r="BHL26" s="370"/>
      <c r="BHM26" s="370"/>
      <c r="BHN26" s="370"/>
      <c r="BHO26" s="370"/>
      <c r="BHP26" s="370"/>
      <c r="BHQ26" s="370"/>
      <c r="BHR26" s="370"/>
      <c r="BHS26" s="370"/>
      <c r="BHT26" s="370"/>
      <c r="BHU26" s="370"/>
      <c r="BHV26" s="370"/>
      <c r="BHW26" s="370"/>
      <c r="BHX26" s="370"/>
      <c r="BHY26" s="370"/>
      <c r="BHZ26" s="370"/>
      <c r="BIA26" s="370"/>
      <c r="BIB26" s="370"/>
      <c r="BIC26" s="370"/>
      <c r="BID26" s="370"/>
      <c r="BIE26" s="370"/>
      <c r="BIF26" s="370"/>
      <c r="BIG26" s="370"/>
      <c r="BIH26" s="370"/>
      <c r="BII26" s="370"/>
      <c r="BIJ26" s="370"/>
      <c r="BIK26" s="370"/>
      <c r="BIL26" s="370"/>
      <c r="BIM26" s="370"/>
      <c r="BIN26" s="370"/>
      <c r="BIO26" s="370"/>
      <c r="BIP26" s="370"/>
      <c r="BIQ26" s="370"/>
      <c r="BIR26" s="370"/>
      <c r="BIS26" s="370"/>
      <c r="BIT26" s="370"/>
      <c r="BIU26" s="370"/>
      <c r="BIV26" s="370"/>
      <c r="BIW26" s="370"/>
      <c r="BIX26" s="370"/>
      <c r="BIY26" s="370"/>
      <c r="BIZ26" s="370"/>
      <c r="BJA26" s="370"/>
    </row>
    <row r="27" spans="1:1613" ht="15.75" thickTop="1" x14ac:dyDescent="0.25">
      <c r="A27" s="607" t="s">
        <v>168</v>
      </c>
      <c r="B27" s="608"/>
      <c r="C27" s="616"/>
      <c r="D27" s="54"/>
      <c r="E27" s="54"/>
      <c r="F27" s="54"/>
      <c r="G27" s="55"/>
      <c r="H27" s="49"/>
      <c r="I27" s="250"/>
      <c r="J27" s="250"/>
      <c r="K27" s="250"/>
      <c r="L27" s="250"/>
      <c r="M27" s="250"/>
      <c r="N27" s="250"/>
      <c r="O27" s="250"/>
      <c r="P27" s="25"/>
      <c r="Q27" s="272"/>
      <c r="R27" s="250"/>
    </row>
    <row r="28" spans="1:1613" x14ac:dyDescent="0.25">
      <c r="A28" s="127">
        <v>510</v>
      </c>
      <c r="B28" s="2">
        <v>7300</v>
      </c>
      <c r="C28" s="135" t="s">
        <v>170</v>
      </c>
      <c r="D28" s="250">
        <v>945.36</v>
      </c>
      <c r="E28" s="24">
        <v>2500</v>
      </c>
      <c r="F28" s="250">
        <v>698.85</v>
      </c>
      <c r="G28" s="25">
        <v>0</v>
      </c>
      <c r="H28" s="49">
        <v>2000</v>
      </c>
      <c r="I28" s="250">
        <v>0</v>
      </c>
      <c r="J28" s="250">
        <v>117</v>
      </c>
      <c r="K28" s="250">
        <v>0</v>
      </c>
      <c r="L28" s="250">
        <v>0</v>
      </c>
      <c r="M28" s="250">
        <v>0</v>
      </c>
      <c r="N28" s="250">
        <v>0</v>
      </c>
      <c r="O28" s="250">
        <v>0</v>
      </c>
      <c r="P28" s="25">
        <f>SUM(I28:O28)</f>
        <v>117</v>
      </c>
      <c r="Q28" s="272">
        <v>1000</v>
      </c>
      <c r="R28" s="250"/>
    </row>
    <row r="29" spans="1:1613" x14ac:dyDescent="0.25">
      <c r="A29" s="127">
        <v>510</v>
      </c>
      <c r="B29" s="42">
        <v>7350</v>
      </c>
      <c r="C29" s="135" t="s">
        <v>171</v>
      </c>
      <c r="D29" s="250">
        <v>4662.1000000000004</v>
      </c>
      <c r="E29" s="24">
        <v>6561.41</v>
      </c>
      <c r="F29" s="250">
        <v>4067.9</v>
      </c>
      <c r="G29" s="25">
        <v>2623.97</v>
      </c>
      <c r="H29" s="49">
        <v>3500</v>
      </c>
      <c r="I29" s="250">
        <v>2060.21</v>
      </c>
      <c r="J29" s="250">
        <v>343.63</v>
      </c>
      <c r="K29" s="250">
        <v>267.62</v>
      </c>
      <c r="L29" s="250">
        <v>417.24</v>
      </c>
      <c r="M29" s="250">
        <v>409.88</v>
      </c>
      <c r="N29" s="250">
        <v>751.2</v>
      </c>
      <c r="O29" s="250"/>
      <c r="P29" s="25">
        <f t="shared" ref="P29:P35" si="2">SUM(I29:O29)</f>
        <v>4249.78</v>
      </c>
      <c r="Q29" s="272">
        <v>4000</v>
      </c>
      <c r="R29" s="250"/>
    </row>
    <row r="30" spans="1:1613" x14ac:dyDescent="0.25">
      <c r="A30" s="127">
        <v>510</v>
      </c>
      <c r="B30" s="42">
        <v>7400</v>
      </c>
      <c r="C30" s="135" t="s">
        <v>172</v>
      </c>
      <c r="D30" s="250">
        <v>4662.5</v>
      </c>
      <c r="E30" s="24">
        <v>4910.88</v>
      </c>
      <c r="F30" s="250">
        <v>2217.4699999999998</v>
      </c>
      <c r="G30" s="25">
        <v>5203.71</v>
      </c>
      <c r="H30" s="49">
        <v>6000</v>
      </c>
      <c r="I30" s="250">
        <v>1254.72</v>
      </c>
      <c r="J30" s="250">
        <v>1970.94</v>
      </c>
      <c r="K30" s="250">
        <v>811.01</v>
      </c>
      <c r="L30" s="250"/>
      <c r="M30" s="250"/>
      <c r="N30" s="250">
        <v>811.01</v>
      </c>
      <c r="O30" s="250"/>
      <c r="P30" s="25">
        <f t="shared" si="2"/>
        <v>4847.68</v>
      </c>
      <c r="Q30" s="272">
        <v>6000</v>
      </c>
      <c r="R30" s="250"/>
    </row>
    <row r="31" spans="1:1613" x14ac:dyDescent="0.25">
      <c r="A31" s="127">
        <v>510</v>
      </c>
      <c r="B31" s="42">
        <v>7700</v>
      </c>
      <c r="C31" s="135" t="s">
        <v>332</v>
      </c>
      <c r="D31" s="250">
        <v>19467.97</v>
      </c>
      <c r="E31" s="24">
        <v>16229.81</v>
      </c>
      <c r="F31" s="250">
        <v>0</v>
      </c>
      <c r="G31" s="25">
        <v>0</v>
      </c>
      <c r="H31" s="49">
        <v>0</v>
      </c>
      <c r="I31" s="250">
        <v>0</v>
      </c>
      <c r="J31" s="250">
        <v>0</v>
      </c>
      <c r="K31" s="250">
        <v>0</v>
      </c>
      <c r="L31" s="250"/>
      <c r="M31" s="250"/>
      <c r="N31" s="250"/>
      <c r="O31" s="250"/>
      <c r="P31" s="25">
        <f t="shared" si="2"/>
        <v>0</v>
      </c>
      <c r="Q31" s="272">
        <v>0</v>
      </c>
      <c r="R31" s="250"/>
    </row>
    <row r="32" spans="1:1613" x14ac:dyDescent="0.25">
      <c r="A32" s="127">
        <v>510</v>
      </c>
      <c r="B32" s="42">
        <v>7702</v>
      </c>
      <c r="C32" s="135" t="s">
        <v>333</v>
      </c>
      <c r="D32" s="250">
        <v>145.91</v>
      </c>
      <c r="E32" s="24">
        <v>2093.6999999999998</v>
      </c>
      <c r="F32" s="250">
        <v>0</v>
      </c>
      <c r="G32" s="25">
        <v>0</v>
      </c>
      <c r="H32" s="49">
        <v>0</v>
      </c>
      <c r="I32" s="250">
        <v>0</v>
      </c>
      <c r="J32" s="250">
        <v>0</v>
      </c>
      <c r="K32" s="250">
        <v>0</v>
      </c>
      <c r="L32" s="250"/>
      <c r="M32" s="250"/>
      <c r="N32" s="250"/>
      <c r="O32" s="250"/>
      <c r="P32" s="25">
        <f t="shared" si="2"/>
        <v>0</v>
      </c>
      <c r="Q32" s="272">
        <v>0</v>
      </c>
      <c r="R32" s="250"/>
    </row>
    <row r="33" spans="1:1613" x14ac:dyDescent="0.25">
      <c r="A33" s="127">
        <v>510</v>
      </c>
      <c r="B33" s="42">
        <v>7704</v>
      </c>
      <c r="C33" s="135" t="s">
        <v>238</v>
      </c>
      <c r="D33" s="250">
        <v>2243.38</v>
      </c>
      <c r="E33" s="24">
        <v>0</v>
      </c>
      <c r="F33" s="250">
        <v>0</v>
      </c>
      <c r="G33" s="25">
        <v>0</v>
      </c>
      <c r="H33" s="49">
        <v>0</v>
      </c>
      <c r="I33" s="250">
        <v>0</v>
      </c>
      <c r="J33" s="250">
        <v>0</v>
      </c>
      <c r="K33" s="250">
        <v>0</v>
      </c>
      <c r="L33" s="250"/>
      <c r="M33" s="250"/>
      <c r="N33" s="250"/>
      <c r="O33" s="250"/>
      <c r="P33" s="25">
        <f t="shared" si="2"/>
        <v>0</v>
      </c>
      <c r="Q33" s="272">
        <v>0</v>
      </c>
      <c r="R33" s="250"/>
    </row>
    <row r="34" spans="1:1613" x14ac:dyDescent="0.25">
      <c r="A34" s="127">
        <v>510</v>
      </c>
      <c r="B34" s="42">
        <v>7706</v>
      </c>
      <c r="C34" s="135" t="s">
        <v>334</v>
      </c>
      <c r="D34" s="250">
        <v>11773.84</v>
      </c>
      <c r="E34" s="24">
        <v>5377.38</v>
      </c>
      <c r="F34" s="250">
        <v>0</v>
      </c>
      <c r="G34" s="25">
        <v>0</v>
      </c>
      <c r="H34" s="49">
        <v>0</v>
      </c>
      <c r="I34" s="250">
        <v>0</v>
      </c>
      <c r="J34" s="250">
        <v>0</v>
      </c>
      <c r="K34" s="250">
        <v>0</v>
      </c>
      <c r="L34" s="250"/>
      <c r="M34" s="250"/>
      <c r="N34" s="250"/>
      <c r="O34" s="250"/>
      <c r="P34" s="25">
        <f t="shared" si="2"/>
        <v>0</v>
      </c>
      <c r="Q34" s="272">
        <v>0</v>
      </c>
      <c r="R34" s="250"/>
    </row>
    <row r="35" spans="1:1613" ht="15.75" thickBot="1" x14ac:dyDescent="0.3">
      <c r="A35" s="127">
        <v>510</v>
      </c>
      <c r="B35" s="42">
        <v>7708</v>
      </c>
      <c r="C35" s="135" t="s">
        <v>335</v>
      </c>
      <c r="D35" s="250">
        <v>2196.61</v>
      </c>
      <c r="E35" s="24">
        <v>1964.43</v>
      </c>
      <c r="F35" s="250">
        <v>0</v>
      </c>
      <c r="G35" s="25">
        <v>0</v>
      </c>
      <c r="H35" s="49">
        <v>0</v>
      </c>
      <c r="I35" s="250">
        <v>0</v>
      </c>
      <c r="J35" s="250">
        <v>0</v>
      </c>
      <c r="K35" s="250">
        <v>0</v>
      </c>
      <c r="L35" s="250"/>
      <c r="M35" s="250"/>
      <c r="N35" s="250"/>
      <c r="O35" s="250"/>
      <c r="P35" s="25">
        <f t="shared" si="2"/>
        <v>0</v>
      </c>
      <c r="Q35" s="272">
        <v>0</v>
      </c>
      <c r="R35" s="250"/>
    </row>
    <row r="36" spans="1:1613" s="14" customFormat="1" ht="16.5" thickTop="1" thickBot="1" x14ac:dyDescent="0.3">
      <c r="A36" s="87"/>
      <c r="B36" s="88"/>
      <c r="C36" s="136" t="s">
        <v>169</v>
      </c>
      <c r="D36" s="90">
        <f t="shared" ref="D36:Q36" si="3">SUM(D28:D35)</f>
        <v>46097.67</v>
      </c>
      <c r="E36" s="90">
        <f t="shared" si="3"/>
        <v>39637.61</v>
      </c>
      <c r="F36" s="90">
        <f t="shared" si="3"/>
        <v>6984.2199999999993</v>
      </c>
      <c r="G36" s="91">
        <f t="shared" si="3"/>
        <v>7827.68</v>
      </c>
      <c r="H36" s="89">
        <f t="shared" si="3"/>
        <v>11500</v>
      </c>
      <c r="I36" s="90">
        <f t="shared" si="3"/>
        <v>3314.9300000000003</v>
      </c>
      <c r="J36" s="90">
        <f t="shared" si="3"/>
        <v>2431.5700000000002</v>
      </c>
      <c r="K36" s="90">
        <f t="shared" si="3"/>
        <v>1078.6300000000001</v>
      </c>
      <c r="L36" s="90">
        <f t="shared" si="3"/>
        <v>417.24</v>
      </c>
      <c r="M36" s="90">
        <f t="shared" si="3"/>
        <v>409.88</v>
      </c>
      <c r="N36" s="90">
        <f t="shared" si="3"/>
        <v>1562.21</v>
      </c>
      <c r="O36" s="90">
        <f t="shared" si="3"/>
        <v>0</v>
      </c>
      <c r="P36" s="91">
        <f t="shared" si="3"/>
        <v>9214.4599999999991</v>
      </c>
      <c r="Q36" s="273">
        <f t="shared" si="3"/>
        <v>11000</v>
      </c>
      <c r="R36" s="132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0"/>
      <c r="BC36" s="370"/>
      <c r="BD36" s="370"/>
      <c r="BE36" s="370"/>
      <c r="BF36" s="370"/>
      <c r="BG36" s="370"/>
      <c r="BH36" s="370"/>
      <c r="BI36" s="370"/>
      <c r="BJ36" s="37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  <c r="CC36" s="370"/>
      <c r="CD36" s="370"/>
      <c r="CE36" s="370"/>
      <c r="CF36" s="370"/>
      <c r="CG36" s="370"/>
      <c r="CH36" s="370"/>
      <c r="CI36" s="370"/>
      <c r="CJ36" s="370"/>
      <c r="CK36" s="370"/>
      <c r="CL36" s="370"/>
      <c r="CM36" s="370"/>
      <c r="CN36" s="370"/>
      <c r="CO36" s="370"/>
      <c r="CP36" s="370"/>
      <c r="CQ36" s="370"/>
      <c r="CR36" s="370"/>
      <c r="CS36" s="370"/>
      <c r="CT36" s="370"/>
      <c r="CU36" s="370"/>
      <c r="CV36" s="370"/>
      <c r="CW36" s="370"/>
      <c r="CX36" s="370"/>
      <c r="CY36" s="370"/>
      <c r="CZ36" s="370"/>
      <c r="DA36" s="370"/>
      <c r="DB36" s="370"/>
      <c r="DC36" s="370"/>
      <c r="DD36" s="370"/>
      <c r="DE36" s="370"/>
      <c r="DF36" s="370"/>
      <c r="DG36" s="370"/>
      <c r="DH36" s="370"/>
      <c r="DI36" s="370"/>
      <c r="DJ36" s="370"/>
      <c r="DK36" s="370"/>
      <c r="DL36" s="370"/>
      <c r="DM36" s="370"/>
      <c r="DN36" s="370"/>
      <c r="DO36" s="370"/>
      <c r="DP36" s="370"/>
      <c r="DQ36" s="370"/>
      <c r="DR36" s="370"/>
      <c r="DS36" s="370"/>
      <c r="DT36" s="370"/>
      <c r="DU36" s="370"/>
      <c r="DV36" s="370"/>
      <c r="DW36" s="370"/>
      <c r="DX36" s="370"/>
      <c r="DY36" s="370"/>
      <c r="DZ36" s="370"/>
      <c r="EA36" s="370"/>
      <c r="EB36" s="370"/>
      <c r="EC36" s="370"/>
      <c r="ED36" s="370"/>
      <c r="EE36" s="370"/>
      <c r="EF36" s="370"/>
      <c r="EG36" s="370"/>
      <c r="EH36" s="370"/>
      <c r="EI36" s="370"/>
      <c r="EJ36" s="370"/>
      <c r="EK36" s="370"/>
      <c r="EL36" s="370"/>
      <c r="EM36" s="370"/>
      <c r="EN36" s="370"/>
      <c r="EO36" s="370"/>
      <c r="EP36" s="370"/>
      <c r="EQ36" s="370"/>
      <c r="ER36" s="370"/>
      <c r="ES36" s="370"/>
      <c r="ET36" s="370"/>
      <c r="EU36" s="370"/>
      <c r="EV36" s="370"/>
      <c r="EW36" s="370"/>
      <c r="EX36" s="370"/>
      <c r="EY36" s="370"/>
      <c r="EZ36" s="370"/>
      <c r="FA36" s="370"/>
      <c r="FB36" s="370"/>
      <c r="FC36" s="370"/>
      <c r="FD36" s="370"/>
      <c r="FE36" s="370"/>
      <c r="FF36" s="370"/>
      <c r="FG36" s="370"/>
      <c r="FH36" s="370"/>
      <c r="FI36" s="370"/>
      <c r="FJ36" s="370"/>
      <c r="FK36" s="370"/>
      <c r="FL36" s="370"/>
      <c r="FM36" s="370"/>
      <c r="FN36" s="370"/>
      <c r="FO36" s="370"/>
      <c r="FP36" s="370"/>
      <c r="FQ36" s="370"/>
      <c r="FR36" s="370"/>
      <c r="FS36" s="370"/>
      <c r="FT36" s="370"/>
      <c r="FU36" s="370"/>
      <c r="FV36" s="370"/>
      <c r="FW36" s="370"/>
      <c r="FX36" s="370"/>
      <c r="FY36" s="370"/>
      <c r="FZ36" s="370"/>
      <c r="GA36" s="370"/>
      <c r="GB36" s="370"/>
      <c r="GC36" s="370"/>
      <c r="GD36" s="370"/>
      <c r="GE36" s="370"/>
      <c r="GF36" s="370"/>
      <c r="GG36" s="370"/>
      <c r="GH36" s="370"/>
      <c r="GI36" s="370"/>
      <c r="GJ36" s="370"/>
      <c r="GK36" s="370"/>
      <c r="GL36" s="370"/>
      <c r="GM36" s="370"/>
      <c r="GN36" s="370"/>
      <c r="GO36" s="370"/>
      <c r="GP36" s="370"/>
      <c r="GQ36" s="370"/>
      <c r="GR36" s="370"/>
      <c r="GS36" s="370"/>
      <c r="GT36" s="370"/>
      <c r="GU36" s="370"/>
      <c r="GV36" s="370"/>
      <c r="GW36" s="370"/>
      <c r="GX36" s="370"/>
      <c r="GY36" s="370"/>
      <c r="GZ36" s="370"/>
      <c r="HA36" s="370"/>
      <c r="HB36" s="370"/>
      <c r="HC36" s="370"/>
      <c r="HD36" s="370"/>
      <c r="HE36" s="370"/>
      <c r="HF36" s="370"/>
      <c r="HG36" s="370"/>
      <c r="HH36" s="370"/>
      <c r="HI36" s="370"/>
      <c r="HJ36" s="370"/>
      <c r="HK36" s="370"/>
      <c r="HL36" s="370"/>
      <c r="HM36" s="370"/>
      <c r="HN36" s="370"/>
      <c r="HO36" s="370"/>
      <c r="HP36" s="370"/>
      <c r="HQ36" s="370"/>
      <c r="HR36" s="370"/>
      <c r="HS36" s="370"/>
      <c r="HT36" s="370"/>
      <c r="HU36" s="370"/>
      <c r="HV36" s="370"/>
      <c r="HW36" s="370"/>
      <c r="HX36" s="370"/>
      <c r="HY36" s="370"/>
      <c r="HZ36" s="370"/>
      <c r="IA36" s="370"/>
      <c r="IB36" s="370"/>
      <c r="IC36" s="370"/>
      <c r="ID36" s="370"/>
      <c r="IE36" s="370"/>
      <c r="IF36" s="370"/>
      <c r="IG36" s="370"/>
      <c r="IH36" s="370"/>
      <c r="II36" s="370"/>
      <c r="IJ36" s="370"/>
      <c r="IK36" s="370"/>
      <c r="IL36" s="370"/>
      <c r="IM36" s="370"/>
      <c r="IN36" s="370"/>
      <c r="IO36" s="370"/>
      <c r="IP36" s="370"/>
      <c r="IQ36" s="370"/>
      <c r="IR36" s="370"/>
      <c r="IS36" s="370"/>
      <c r="IT36" s="370"/>
      <c r="IU36" s="370"/>
      <c r="IV36" s="370"/>
      <c r="IW36" s="370"/>
      <c r="IX36" s="370"/>
      <c r="IY36" s="370"/>
      <c r="IZ36" s="370"/>
      <c r="JA36" s="370"/>
      <c r="JB36" s="370"/>
      <c r="JC36" s="370"/>
      <c r="JD36" s="370"/>
      <c r="JE36" s="370"/>
      <c r="JF36" s="370"/>
      <c r="JG36" s="370"/>
      <c r="JH36" s="370"/>
      <c r="JI36" s="370"/>
      <c r="JJ36" s="370"/>
      <c r="JK36" s="370"/>
      <c r="JL36" s="370"/>
      <c r="JM36" s="370"/>
      <c r="JN36" s="370"/>
      <c r="JO36" s="370"/>
      <c r="JP36" s="370"/>
      <c r="JQ36" s="370"/>
      <c r="JR36" s="370"/>
      <c r="JS36" s="370"/>
      <c r="JT36" s="370"/>
      <c r="JU36" s="370"/>
      <c r="JV36" s="370"/>
      <c r="JW36" s="370"/>
      <c r="JX36" s="370"/>
      <c r="JY36" s="370"/>
      <c r="JZ36" s="370"/>
      <c r="KA36" s="370"/>
      <c r="KB36" s="370"/>
      <c r="KC36" s="370"/>
      <c r="KD36" s="370"/>
      <c r="KE36" s="370"/>
      <c r="KF36" s="370"/>
      <c r="KG36" s="370"/>
      <c r="KH36" s="370"/>
      <c r="KI36" s="370"/>
      <c r="KJ36" s="370"/>
      <c r="KK36" s="370"/>
      <c r="KL36" s="370"/>
      <c r="KM36" s="370"/>
      <c r="KN36" s="370"/>
      <c r="KO36" s="370"/>
      <c r="KP36" s="370"/>
      <c r="KQ36" s="370"/>
      <c r="KR36" s="370"/>
      <c r="KS36" s="370"/>
      <c r="KT36" s="370"/>
      <c r="KU36" s="370"/>
      <c r="KV36" s="370"/>
      <c r="KW36" s="370"/>
      <c r="KX36" s="370"/>
      <c r="KY36" s="370"/>
      <c r="KZ36" s="370"/>
      <c r="LA36" s="370"/>
      <c r="LB36" s="370"/>
      <c r="LC36" s="370"/>
      <c r="LD36" s="370"/>
      <c r="LE36" s="370"/>
      <c r="LF36" s="370"/>
      <c r="LG36" s="370"/>
      <c r="LH36" s="370"/>
      <c r="LI36" s="370"/>
      <c r="LJ36" s="370"/>
      <c r="LK36" s="370"/>
      <c r="LL36" s="370"/>
      <c r="LM36" s="370"/>
      <c r="LN36" s="370"/>
      <c r="LO36" s="370"/>
      <c r="LP36" s="370"/>
      <c r="LQ36" s="370"/>
      <c r="LR36" s="370"/>
      <c r="LS36" s="370"/>
      <c r="LT36" s="370"/>
      <c r="LU36" s="370"/>
      <c r="LV36" s="370"/>
      <c r="LW36" s="370"/>
      <c r="LX36" s="370"/>
      <c r="LY36" s="370"/>
      <c r="LZ36" s="370"/>
      <c r="MA36" s="370"/>
      <c r="MB36" s="370"/>
      <c r="MC36" s="370"/>
      <c r="MD36" s="370"/>
      <c r="ME36" s="370"/>
      <c r="MF36" s="370"/>
      <c r="MG36" s="370"/>
      <c r="MH36" s="370"/>
      <c r="MI36" s="370"/>
      <c r="MJ36" s="370"/>
      <c r="MK36" s="370"/>
      <c r="ML36" s="370"/>
      <c r="MM36" s="370"/>
      <c r="MN36" s="370"/>
      <c r="MO36" s="370"/>
      <c r="MP36" s="370"/>
      <c r="MQ36" s="370"/>
      <c r="MR36" s="370"/>
      <c r="MS36" s="370"/>
      <c r="MT36" s="370"/>
      <c r="MU36" s="370"/>
      <c r="MV36" s="370"/>
      <c r="MW36" s="370"/>
      <c r="MX36" s="370"/>
      <c r="MY36" s="370"/>
      <c r="MZ36" s="370"/>
      <c r="NA36" s="370"/>
      <c r="NB36" s="370"/>
      <c r="NC36" s="370"/>
      <c r="ND36" s="370"/>
      <c r="NE36" s="370"/>
      <c r="NF36" s="370"/>
      <c r="NG36" s="370"/>
      <c r="NH36" s="370"/>
      <c r="NI36" s="370"/>
      <c r="NJ36" s="370"/>
      <c r="NK36" s="370"/>
      <c r="NL36" s="370"/>
      <c r="NM36" s="370"/>
      <c r="NN36" s="370"/>
      <c r="NO36" s="370"/>
      <c r="NP36" s="370"/>
      <c r="NQ36" s="370"/>
      <c r="NR36" s="370"/>
      <c r="NS36" s="370"/>
      <c r="NT36" s="370"/>
      <c r="NU36" s="370"/>
      <c r="NV36" s="370"/>
      <c r="NW36" s="370"/>
      <c r="NX36" s="370"/>
      <c r="NY36" s="370"/>
      <c r="NZ36" s="370"/>
      <c r="OA36" s="370"/>
      <c r="OB36" s="370"/>
      <c r="OC36" s="370"/>
      <c r="OD36" s="370"/>
      <c r="OE36" s="370"/>
      <c r="OF36" s="370"/>
      <c r="OG36" s="370"/>
      <c r="OH36" s="370"/>
      <c r="OI36" s="370"/>
      <c r="OJ36" s="370"/>
      <c r="OK36" s="370"/>
      <c r="OL36" s="370"/>
      <c r="OM36" s="370"/>
      <c r="ON36" s="370"/>
      <c r="OO36" s="370"/>
      <c r="OP36" s="370"/>
      <c r="OQ36" s="370"/>
      <c r="OR36" s="370"/>
      <c r="OS36" s="370"/>
      <c r="OT36" s="370"/>
      <c r="OU36" s="370"/>
      <c r="OV36" s="370"/>
      <c r="OW36" s="370"/>
      <c r="OX36" s="370"/>
      <c r="OY36" s="370"/>
      <c r="OZ36" s="370"/>
      <c r="PA36" s="370"/>
      <c r="PB36" s="370"/>
      <c r="PC36" s="370"/>
      <c r="PD36" s="370"/>
      <c r="PE36" s="370"/>
      <c r="PF36" s="370"/>
      <c r="PG36" s="370"/>
      <c r="PH36" s="370"/>
      <c r="PI36" s="370"/>
      <c r="PJ36" s="370"/>
      <c r="PK36" s="370"/>
      <c r="PL36" s="370"/>
      <c r="PM36" s="370"/>
      <c r="PN36" s="370"/>
      <c r="PO36" s="370"/>
      <c r="PP36" s="370"/>
      <c r="PQ36" s="370"/>
      <c r="PR36" s="370"/>
      <c r="PS36" s="370"/>
      <c r="PT36" s="370"/>
      <c r="PU36" s="370"/>
      <c r="PV36" s="370"/>
      <c r="PW36" s="370"/>
      <c r="PX36" s="370"/>
      <c r="PY36" s="370"/>
      <c r="PZ36" s="370"/>
      <c r="QA36" s="370"/>
      <c r="QB36" s="370"/>
      <c r="QC36" s="370"/>
      <c r="QD36" s="370"/>
      <c r="QE36" s="370"/>
      <c r="QF36" s="370"/>
      <c r="QG36" s="370"/>
      <c r="QH36" s="370"/>
      <c r="QI36" s="370"/>
      <c r="QJ36" s="370"/>
      <c r="QK36" s="370"/>
      <c r="QL36" s="370"/>
      <c r="QM36" s="370"/>
      <c r="QN36" s="370"/>
      <c r="QO36" s="370"/>
      <c r="QP36" s="370"/>
      <c r="QQ36" s="370"/>
      <c r="QR36" s="370"/>
      <c r="QS36" s="370"/>
      <c r="QT36" s="370"/>
      <c r="QU36" s="370"/>
      <c r="QV36" s="370"/>
      <c r="QW36" s="370"/>
      <c r="QX36" s="370"/>
      <c r="QY36" s="370"/>
      <c r="QZ36" s="370"/>
      <c r="RA36" s="370"/>
      <c r="RB36" s="370"/>
      <c r="RC36" s="370"/>
      <c r="RD36" s="370"/>
      <c r="RE36" s="370"/>
      <c r="RF36" s="370"/>
      <c r="RG36" s="370"/>
      <c r="RH36" s="370"/>
      <c r="RI36" s="370"/>
      <c r="RJ36" s="370"/>
      <c r="RK36" s="370"/>
      <c r="RL36" s="370"/>
      <c r="RM36" s="370"/>
      <c r="RN36" s="370"/>
      <c r="RO36" s="370"/>
      <c r="RP36" s="370"/>
      <c r="RQ36" s="370"/>
      <c r="RR36" s="370"/>
      <c r="RS36" s="370"/>
      <c r="RT36" s="370"/>
      <c r="RU36" s="370"/>
      <c r="RV36" s="370"/>
      <c r="RW36" s="370"/>
      <c r="RX36" s="370"/>
      <c r="RY36" s="370"/>
      <c r="RZ36" s="370"/>
      <c r="SA36" s="370"/>
      <c r="SB36" s="370"/>
      <c r="SC36" s="370"/>
      <c r="SD36" s="370"/>
      <c r="SE36" s="370"/>
      <c r="SF36" s="370"/>
      <c r="SG36" s="370"/>
      <c r="SH36" s="370"/>
      <c r="SI36" s="370"/>
      <c r="SJ36" s="370"/>
      <c r="SK36" s="370"/>
      <c r="SL36" s="370"/>
      <c r="SM36" s="370"/>
      <c r="SN36" s="370"/>
      <c r="SO36" s="370"/>
      <c r="SP36" s="370"/>
      <c r="SQ36" s="370"/>
      <c r="SR36" s="370"/>
      <c r="SS36" s="370"/>
      <c r="ST36" s="370"/>
      <c r="SU36" s="370"/>
      <c r="SV36" s="370"/>
      <c r="SW36" s="370"/>
      <c r="SX36" s="370"/>
      <c r="SY36" s="370"/>
      <c r="SZ36" s="370"/>
      <c r="TA36" s="370"/>
      <c r="TB36" s="370"/>
      <c r="TC36" s="370"/>
      <c r="TD36" s="370"/>
      <c r="TE36" s="370"/>
      <c r="TF36" s="370"/>
      <c r="TG36" s="370"/>
      <c r="TH36" s="370"/>
      <c r="TI36" s="370"/>
      <c r="TJ36" s="370"/>
      <c r="TK36" s="370"/>
      <c r="TL36" s="370"/>
      <c r="TM36" s="370"/>
      <c r="TN36" s="370"/>
      <c r="TO36" s="370"/>
      <c r="TP36" s="370"/>
      <c r="TQ36" s="370"/>
      <c r="TR36" s="370"/>
      <c r="TS36" s="370"/>
      <c r="TT36" s="370"/>
      <c r="TU36" s="370"/>
      <c r="TV36" s="370"/>
      <c r="TW36" s="370"/>
      <c r="TX36" s="370"/>
      <c r="TY36" s="370"/>
      <c r="TZ36" s="370"/>
      <c r="UA36" s="370"/>
      <c r="UB36" s="370"/>
      <c r="UC36" s="370"/>
      <c r="UD36" s="370"/>
      <c r="UE36" s="370"/>
      <c r="UF36" s="370"/>
      <c r="UG36" s="370"/>
      <c r="UH36" s="370"/>
      <c r="UI36" s="370"/>
      <c r="UJ36" s="370"/>
      <c r="UK36" s="370"/>
      <c r="UL36" s="370"/>
      <c r="UM36" s="370"/>
      <c r="UN36" s="370"/>
      <c r="UO36" s="370"/>
      <c r="UP36" s="370"/>
      <c r="UQ36" s="370"/>
      <c r="UR36" s="370"/>
      <c r="US36" s="370"/>
      <c r="UT36" s="370"/>
      <c r="UU36" s="370"/>
      <c r="UV36" s="370"/>
      <c r="UW36" s="370"/>
      <c r="UX36" s="370"/>
      <c r="UY36" s="370"/>
      <c r="UZ36" s="370"/>
      <c r="VA36" s="370"/>
      <c r="VB36" s="370"/>
      <c r="VC36" s="370"/>
      <c r="VD36" s="370"/>
      <c r="VE36" s="370"/>
      <c r="VF36" s="370"/>
      <c r="VG36" s="370"/>
      <c r="VH36" s="370"/>
      <c r="VI36" s="370"/>
      <c r="VJ36" s="370"/>
      <c r="VK36" s="370"/>
      <c r="VL36" s="370"/>
      <c r="VM36" s="370"/>
      <c r="VN36" s="370"/>
      <c r="VO36" s="370"/>
      <c r="VP36" s="370"/>
      <c r="VQ36" s="370"/>
      <c r="VR36" s="370"/>
      <c r="VS36" s="370"/>
      <c r="VT36" s="370"/>
      <c r="VU36" s="370"/>
      <c r="VV36" s="370"/>
      <c r="VW36" s="370"/>
      <c r="VX36" s="370"/>
      <c r="VY36" s="370"/>
      <c r="VZ36" s="370"/>
      <c r="WA36" s="370"/>
      <c r="WB36" s="370"/>
      <c r="WC36" s="370"/>
      <c r="WD36" s="370"/>
      <c r="WE36" s="370"/>
      <c r="WF36" s="370"/>
      <c r="WG36" s="370"/>
      <c r="WH36" s="370"/>
      <c r="WI36" s="370"/>
      <c r="WJ36" s="370"/>
      <c r="WK36" s="370"/>
      <c r="WL36" s="370"/>
      <c r="WM36" s="370"/>
      <c r="WN36" s="370"/>
      <c r="WO36" s="370"/>
      <c r="WP36" s="370"/>
      <c r="WQ36" s="370"/>
      <c r="WR36" s="370"/>
      <c r="WS36" s="370"/>
      <c r="WT36" s="370"/>
      <c r="WU36" s="370"/>
      <c r="WV36" s="370"/>
      <c r="WW36" s="370"/>
      <c r="WX36" s="370"/>
      <c r="WY36" s="370"/>
      <c r="WZ36" s="370"/>
      <c r="XA36" s="370"/>
      <c r="XB36" s="370"/>
      <c r="XC36" s="370"/>
      <c r="XD36" s="370"/>
      <c r="XE36" s="370"/>
      <c r="XF36" s="370"/>
      <c r="XG36" s="370"/>
      <c r="XH36" s="370"/>
      <c r="XI36" s="370"/>
      <c r="XJ36" s="370"/>
      <c r="XK36" s="370"/>
      <c r="XL36" s="370"/>
      <c r="XM36" s="370"/>
      <c r="XN36" s="370"/>
      <c r="XO36" s="370"/>
      <c r="XP36" s="370"/>
      <c r="XQ36" s="370"/>
      <c r="XR36" s="370"/>
      <c r="XS36" s="370"/>
      <c r="XT36" s="370"/>
      <c r="XU36" s="370"/>
      <c r="XV36" s="370"/>
      <c r="XW36" s="370"/>
      <c r="XX36" s="370"/>
      <c r="XY36" s="370"/>
      <c r="XZ36" s="370"/>
      <c r="YA36" s="370"/>
      <c r="YB36" s="370"/>
      <c r="YC36" s="370"/>
      <c r="YD36" s="370"/>
      <c r="YE36" s="370"/>
      <c r="YF36" s="370"/>
      <c r="YG36" s="370"/>
      <c r="YH36" s="370"/>
      <c r="YI36" s="370"/>
      <c r="YJ36" s="370"/>
      <c r="YK36" s="370"/>
      <c r="YL36" s="370"/>
      <c r="YM36" s="370"/>
      <c r="YN36" s="370"/>
      <c r="YO36" s="370"/>
      <c r="YP36" s="370"/>
      <c r="YQ36" s="370"/>
      <c r="YR36" s="370"/>
      <c r="YS36" s="370"/>
      <c r="YT36" s="370"/>
      <c r="YU36" s="370"/>
      <c r="YV36" s="370"/>
      <c r="YW36" s="370"/>
      <c r="YX36" s="370"/>
      <c r="YY36" s="370"/>
      <c r="YZ36" s="370"/>
      <c r="ZA36" s="370"/>
      <c r="ZB36" s="370"/>
      <c r="ZC36" s="370"/>
      <c r="ZD36" s="370"/>
      <c r="ZE36" s="370"/>
      <c r="ZF36" s="370"/>
      <c r="ZG36" s="370"/>
      <c r="ZH36" s="370"/>
      <c r="ZI36" s="370"/>
      <c r="ZJ36" s="370"/>
      <c r="ZK36" s="370"/>
      <c r="ZL36" s="370"/>
      <c r="ZM36" s="370"/>
      <c r="ZN36" s="370"/>
      <c r="ZO36" s="370"/>
      <c r="ZP36" s="370"/>
      <c r="ZQ36" s="370"/>
      <c r="ZR36" s="370"/>
      <c r="ZS36" s="370"/>
      <c r="ZT36" s="370"/>
      <c r="ZU36" s="370"/>
      <c r="ZV36" s="370"/>
      <c r="ZW36" s="370"/>
      <c r="ZX36" s="370"/>
      <c r="ZY36" s="370"/>
      <c r="ZZ36" s="370"/>
      <c r="AAA36" s="370"/>
      <c r="AAB36" s="370"/>
      <c r="AAC36" s="370"/>
      <c r="AAD36" s="370"/>
      <c r="AAE36" s="370"/>
      <c r="AAF36" s="370"/>
      <c r="AAG36" s="370"/>
      <c r="AAH36" s="370"/>
      <c r="AAI36" s="370"/>
      <c r="AAJ36" s="370"/>
      <c r="AAK36" s="370"/>
      <c r="AAL36" s="370"/>
      <c r="AAM36" s="370"/>
      <c r="AAN36" s="370"/>
      <c r="AAO36" s="370"/>
      <c r="AAP36" s="370"/>
      <c r="AAQ36" s="370"/>
      <c r="AAR36" s="370"/>
      <c r="AAS36" s="370"/>
      <c r="AAT36" s="370"/>
      <c r="AAU36" s="370"/>
      <c r="AAV36" s="370"/>
      <c r="AAW36" s="370"/>
      <c r="AAX36" s="370"/>
      <c r="AAY36" s="370"/>
      <c r="AAZ36" s="370"/>
      <c r="ABA36" s="370"/>
      <c r="ABB36" s="370"/>
      <c r="ABC36" s="370"/>
      <c r="ABD36" s="370"/>
      <c r="ABE36" s="370"/>
      <c r="ABF36" s="370"/>
      <c r="ABG36" s="370"/>
      <c r="ABH36" s="370"/>
      <c r="ABI36" s="370"/>
      <c r="ABJ36" s="370"/>
      <c r="ABK36" s="370"/>
      <c r="ABL36" s="370"/>
      <c r="ABM36" s="370"/>
      <c r="ABN36" s="370"/>
      <c r="ABO36" s="370"/>
      <c r="ABP36" s="370"/>
      <c r="ABQ36" s="370"/>
      <c r="ABR36" s="370"/>
      <c r="ABS36" s="370"/>
      <c r="ABT36" s="370"/>
      <c r="ABU36" s="370"/>
      <c r="ABV36" s="370"/>
      <c r="ABW36" s="370"/>
      <c r="ABX36" s="370"/>
      <c r="ABY36" s="370"/>
      <c r="ABZ36" s="370"/>
      <c r="ACA36" s="370"/>
      <c r="ACB36" s="370"/>
      <c r="ACC36" s="370"/>
      <c r="ACD36" s="370"/>
      <c r="ACE36" s="370"/>
      <c r="ACF36" s="370"/>
      <c r="ACG36" s="370"/>
      <c r="ACH36" s="370"/>
      <c r="ACI36" s="370"/>
      <c r="ACJ36" s="370"/>
      <c r="ACK36" s="370"/>
      <c r="ACL36" s="370"/>
      <c r="ACM36" s="370"/>
      <c r="ACN36" s="370"/>
      <c r="ACO36" s="370"/>
      <c r="ACP36" s="370"/>
      <c r="ACQ36" s="370"/>
      <c r="ACR36" s="370"/>
      <c r="ACS36" s="370"/>
      <c r="ACT36" s="370"/>
      <c r="ACU36" s="370"/>
      <c r="ACV36" s="370"/>
      <c r="ACW36" s="370"/>
      <c r="ACX36" s="370"/>
      <c r="ACY36" s="370"/>
      <c r="ACZ36" s="370"/>
      <c r="ADA36" s="370"/>
      <c r="ADB36" s="370"/>
      <c r="ADC36" s="370"/>
      <c r="ADD36" s="370"/>
      <c r="ADE36" s="370"/>
      <c r="ADF36" s="370"/>
      <c r="ADG36" s="370"/>
      <c r="ADH36" s="370"/>
      <c r="ADI36" s="370"/>
      <c r="ADJ36" s="370"/>
      <c r="ADK36" s="370"/>
      <c r="ADL36" s="370"/>
      <c r="ADM36" s="370"/>
      <c r="ADN36" s="370"/>
      <c r="ADO36" s="370"/>
      <c r="ADP36" s="370"/>
      <c r="ADQ36" s="370"/>
      <c r="ADR36" s="370"/>
      <c r="ADS36" s="370"/>
      <c r="ADT36" s="370"/>
      <c r="ADU36" s="370"/>
      <c r="ADV36" s="370"/>
      <c r="ADW36" s="370"/>
      <c r="ADX36" s="370"/>
      <c r="ADY36" s="370"/>
      <c r="ADZ36" s="370"/>
      <c r="AEA36" s="370"/>
      <c r="AEB36" s="370"/>
      <c r="AEC36" s="370"/>
      <c r="AED36" s="370"/>
      <c r="AEE36" s="370"/>
      <c r="AEF36" s="370"/>
      <c r="AEG36" s="370"/>
      <c r="AEH36" s="370"/>
      <c r="AEI36" s="370"/>
      <c r="AEJ36" s="370"/>
      <c r="AEK36" s="370"/>
      <c r="AEL36" s="370"/>
      <c r="AEM36" s="370"/>
      <c r="AEN36" s="370"/>
      <c r="AEO36" s="370"/>
      <c r="AEP36" s="370"/>
      <c r="AEQ36" s="370"/>
      <c r="AER36" s="370"/>
      <c r="AES36" s="370"/>
      <c r="AET36" s="370"/>
      <c r="AEU36" s="370"/>
      <c r="AEV36" s="370"/>
      <c r="AEW36" s="370"/>
      <c r="AEX36" s="370"/>
      <c r="AEY36" s="370"/>
      <c r="AEZ36" s="370"/>
      <c r="AFA36" s="370"/>
      <c r="AFB36" s="370"/>
      <c r="AFC36" s="370"/>
      <c r="AFD36" s="370"/>
      <c r="AFE36" s="370"/>
      <c r="AFF36" s="370"/>
      <c r="AFG36" s="370"/>
      <c r="AFH36" s="370"/>
      <c r="AFI36" s="370"/>
      <c r="AFJ36" s="370"/>
      <c r="AFK36" s="370"/>
      <c r="AFL36" s="370"/>
      <c r="AFM36" s="370"/>
      <c r="AFN36" s="370"/>
      <c r="AFO36" s="370"/>
      <c r="AFP36" s="370"/>
      <c r="AFQ36" s="370"/>
      <c r="AFR36" s="370"/>
      <c r="AFS36" s="370"/>
      <c r="AFT36" s="370"/>
      <c r="AFU36" s="370"/>
      <c r="AFV36" s="370"/>
      <c r="AFW36" s="370"/>
      <c r="AFX36" s="370"/>
      <c r="AFY36" s="370"/>
      <c r="AFZ36" s="370"/>
      <c r="AGA36" s="370"/>
      <c r="AGB36" s="370"/>
      <c r="AGC36" s="370"/>
      <c r="AGD36" s="370"/>
      <c r="AGE36" s="370"/>
      <c r="AGF36" s="370"/>
      <c r="AGG36" s="370"/>
      <c r="AGH36" s="370"/>
      <c r="AGI36" s="370"/>
      <c r="AGJ36" s="370"/>
      <c r="AGK36" s="370"/>
      <c r="AGL36" s="370"/>
      <c r="AGM36" s="370"/>
      <c r="AGN36" s="370"/>
      <c r="AGO36" s="370"/>
      <c r="AGP36" s="370"/>
      <c r="AGQ36" s="370"/>
      <c r="AGR36" s="370"/>
      <c r="AGS36" s="370"/>
      <c r="AGT36" s="370"/>
      <c r="AGU36" s="370"/>
      <c r="AGV36" s="370"/>
      <c r="AGW36" s="370"/>
      <c r="AGX36" s="370"/>
      <c r="AGY36" s="370"/>
      <c r="AGZ36" s="370"/>
      <c r="AHA36" s="370"/>
      <c r="AHB36" s="370"/>
      <c r="AHC36" s="370"/>
      <c r="AHD36" s="370"/>
      <c r="AHE36" s="370"/>
      <c r="AHF36" s="370"/>
      <c r="AHG36" s="370"/>
      <c r="AHH36" s="370"/>
      <c r="AHI36" s="370"/>
      <c r="AHJ36" s="370"/>
      <c r="AHK36" s="370"/>
      <c r="AHL36" s="370"/>
      <c r="AHM36" s="370"/>
      <c r="AHN36" s="370"/>
      <c r="AHO36" s="370"/>
      <c r="AHP36" s="370"/>
      <c r="AHQ36" s="370"/>
      <c r="AHR36" s="370"/>
      <c r="AHS36" s="370"/>
      <c r="AHT36" s="370"/>
      <c r="AHU36" s="370"/>
      <c r="AHV36" s="370"/>
      <c r="AHW36" s="370"/>
      <c r="AHX36" s="370"/>
      <c r="AHY36" s="370"/>
      <c r="AHZ36" s="370"/>
      <c r="AIA36" s="370"/>
      <c r="AIB36" s="370"/>
      <c r="AIC36" s="370"/>
      <c r="AID36" s="370"/>
      <c r="AIE36" s="370"/>
      <c r="AIF36" s="370"/>
      <c r="AIG36" s="370"/>
      <c r="AIH36" s="370"/>
      <c r="AII36" s="370"/>
      <c r="AIJ36" s="370"/>
      <c r="AIK36" s="370"/>
      <c r="AIL36" s="370"/>
      <c r="AIM36" s="370"/>
      <c r="AIN36" s="370"/>
      <c r="AIO36" s="370"/>
      <c r="AIP36" s="370"/>
      <c r="AIQ36" s="370"/>
      <c r="AIR36" s="370"/>
      <c r="AIS36" s="370"/>
      <c r="AIT36" s="370"/>
      <c r="AIU36" s="370"/>
      <c r="AIV36" s="370"/>
      <c r="AIW36" s="370"/>
      <c r="AIX36" s="370"/>
      <c r="AIY36" s="370"/>
      <c r="AIZ36" s="370"/>
      <c r="AJA36" s="370"/>
      <c r="AJB36" s="370"/>
      <c r="AJC36" s="370"/>
      <c r="AJD36" s="370"/>
      <c r="AJE36" s="370"/>
      <c r="AJF36" s="370"/>
      <c r="AJG36" s="370"/>
      <c r="AJH36" s="370"/>
      <c r="AJI36" s="370"/>
      <c r="AJJ36" s="370"/>
      <c r="AJK36" s="370"/>
      <c r="AJL36" s="370"/>
      <c r="AJM36" s="370"/>
      <c r="AJN36" s="370"/>
      <c r="AJO36" s="370"/>
      <c r="AJP36" s="370"/>
      <c r="AJQ36" s="370"/>
      <c r="AJR36" s="370"/>
      <c r="AJS36" s="370"/>
      <c r="AJT36" s="370"/>
      <c r="AJU36" s="370"/>
      <c r="AJV36" s="370"/>
      <c r="AJW36" s="370"/>
      <c r="AJX36" s="370"/>
      <c r="AJY36" s="370"/>
      <c r="AJZ36" s="370"/>
      <c r="AKA36" s="370"/>
      <c r="AKB36" s="370"/>
      <c r="AKC36" s="370"/>
      <c r="AKD36" s="370"/>
      <c r="AKE36" s="370"/>
      <c r="AKF36" s="370"/>
      <c r="AKG36" s="370"/>
      <c r="AKH36" s="370"/>
      <c r="AKI36" s="370"/>
      <c r="AKJ36" s="370"/>
      <c r="AKK36" s="370"/>
      <c r="AKL36" s="370"/>
      <c r="AKM36" s="370"/>
      <c r="AKN36" s="370"/>
      <c r="AKO36" s="370"/>
      <c r="AKP36" s="370"/>
      <c r="AKQ36" s="370"/>
      <c r="AKR36" s="370"/>
      <c r="AKS36" s="370"/>
      <c r="AKT36" s="370"/>
      <c r="AKU36" s="370"/>
      <c r="AKV36" s="370"/>
      <c r="AKW36" s="370"/>
      <c r="AKX36" s="370"/>
      <c r="AKY36" s="370"/>
      <c r="AKZ36" s="370"/>
      <c r="ALA36" s="370"/>
      <c r="ALB36" s="370"/>
      <c r="ALC36" s="370"/>
      <c r="ALD36" s="370"/>
      <c r="ALE36" s="370"/>
      <c r="ALF36" s="370"/>
      <c r="ALG36" s="370"/>
      <c r="ALH36" s="370"/>
      <c r="ALI36" s="370"/>
      <c r="ALJ36" s="370"/>
      <c r="ALK36" s="370"/>
      <c r="ALL36" s="370"/>
      <c r="ALM36" s="370"/>
      <c r="ALN36" s="370"/>
      <c r="ALO36" s="370"/>
      <c r="ALP36" s="370"/>
      <c r="ALQ36" s="370"/>
      <c r="ALR36" s="370"/>
      <c r="ALS36" s="370"/>
      <c r="ALT36" s="370"/>
      <c r="ALU36" s="370"/>
      <c r="ALV36" s="370"/>
      <c r="ALW36" s="370"/>
      <c r="ALX36" s="370"/>
      <c r="ALY36" s="370"/>
      <c r="ALZ36" s="370"/>
      <c r="AMA36" s="370"/>
      <c r="AMB36" s="370"/>
      <c r="AMC36" s="370"/>
      <c r="AMD36" s="370"/>
      <c r="AME36" s="370"/>
      <c r="AMF36" s="370"/>
      <c r="AMG36" s="370"/>
      <c r="AMH36" s="370"/>
      <c r="AMI36" s="370"/>
      <c r="AMJ36" s="370"/>
      <c r="AMK36" s="370"/>
      <c r="AML36" s="370"/>
      <c r="AMM36" s="370"/>
      <c r="AMN36" s="370"/>
      <c r="AMO36" s="370"/>
      <c r="AMP36" s="370"/>
      <c r="AMQ36" s="370"/>
      <c r="AMR36" s="370"/>
      <c r="AMS36" s="370"/>
      <c r="AMT36" s="370"/>
      <c r="AMU36" s="370"/>
      <c r="AMV36" s="370"/>
      <c r="AMW36" s="370"/>
      <c r="AMX36" s="370"/>
      <c r="AMY36" s="370"/>
      <c r="AMZ36" s="370"/>
      <c r="ANA36" s="370"/>
      <c r="ANB36" s="370"/>
      <c r="ANC36" s="370"/>
      <c r="AND36" s="370"/>
      <c r="ANE36" s="370"/>
      <c r="ANF36" s="370"/>
      <c r="ANG36" s="370"/>
      <c r="ANH36" s="370"/>
      <c r="ANI36" s="370"/>
      <c r="ANJ36" s="370"/>
      <c r="ANK36" s="370"/>
      <c r="ANL36" s="370"/>
      <c r="ANM36" s="370"/>
      <c r="ANN36" s="370"/>
      <c r="ANO36" s="370"/>
      <c r="ANP36" s="370"/>
      <c r="ANQ36" s="370"/>
      <c r="ANR36" s="370"/>
      <c r="ANS36" s="370"/>
      <c r="ANT36" s="370"/>
      <c r="ANU36" s="370"/>
      <c r="ANV36" s="370"/>
      <c r="ANW36" s="370"/>
      <c r="ANX36" s="370"/>
      <c r="ANY36" s="370"/>
      <c r="ANZ36" s="370"/>
      <c r="AOA36" s="370"/>
      <c r="AOB36" s="370"/>
      <c r="AOC36" s="370"/>
      <c r="AOD36" s="370"/>
      <c r="AOE36" s="370"/>
      <c r="AOF36" s="370"/>
      <c r="AOG36" s="370"/>
      <c r="AOH36" s="370"/>
      <c r="AOI36" s="370"/>
      <c r="AOJ36" s="370"/>
      <c r="AOK36" s="370"/>
      <c r="AOL36" s="370"/>
      <c r="AOM36" s="370"/>
      <c r="AON36" s="370"/>
      <c r="AOO36" s="370"/>
      <c r="AOP36" s="370"/>
      <c r="AOQ36" s="370"/>
      <c r="AOR36" s="370"/>
      <c r="AOS36" s="370"/>
      <c r="AOT36" s="370"/>
      <c r="AOU36" s="370"/>
      <c r="AOV36" s="370"/>
      <c r="AOW36" s="370"/>
      <c r="AOX36" s="370"/>
      <c r="AOY36" s="370"/>
      <c r="AOZ36" s="370"/>
      <c r="APA36" s="370"/>
      <c r="APB36" s="370"/>
      <c r="APC36" s="370"/>
      <c r="APD36" s="370"/>
      <c r="APE36" s="370"/>
      <c r="APF36" s="370"/>
      <c r="APG36" s="370"/>
      <c r="APH36" s="370"/>
      <c r="API36" s="370"/>
      <c r="APJ36" s="370"/>
      <c r="APK36" s="370"/>
      <c r="APL36" s="370"/>
      <c r="APM36" s="370"/>
      <c r="APN36" s="370"/>
      <c r="APO36" s="370"/>
      <c r="APP36" s="370"/>
      <c r="APQ36" s="370"/>
      <c r="APR36" s="370"/>
      <c r="APS36" s="370"/>
      <c r="APT36" s="370"/>
      <c r="APU36" s="370"/>
      <c r="APV36" s="370"/>
      <c r="APW36" s="370"/>
      <c r="APX36" s="370"/>
      <c r="APY36" s="370"/>
      <c r="APZ36" s="370"/>
      <c r="AQA36" s="370"/>
      <c r="AQB36" s="370"/>
      <c r="AQC36" s="370"/>
      <c r="AQD36" s="370"/>
      <c r="AQE36" s="370"/>
      <c r="AQF36" s="370"/>
      <c r="AQG36" s="370"/>
      <c r="AQH36" s="370"/>
      <c r="AQI36" s="370"/>
      <c r="AQJ36" s="370"/>
      <c r="AQK36" s="370"/>
      <c r="AQL36" s="370"/>
      <c r="AQM36" s="370"/>
      <c r="AQN36" s="370"/>
      <c r="AQO36" s="370"/>
      <c r="AQP36" s="370"/>
      <c r="AQQ36" s="370"/>
      <c r="AQR36" s="370"/>
      <c r="AQS36" s="370"/>
      <c r="AQT36" s="370"/>
      <c r="AQU36" s="370"/>
      <c r="AQV36" s="370"/>
      <c r="AQW36" s="370"/>
      <c r="AQX36" s="370"/>
      <c r="AQY36" s="370"/>
      <c r="AQZ36" s="370"/>
      <c r="ARA36" s="370"/>
      <c r="ARB36" s="370"/>
      <c r="ARC36" s="370"/>
      <c r="ARD36" s="370"/>
      <c r="ARE36" s="370"/>
      <c r="ARF36" s="370"/>
      <c r="ARG36" s="370"/>
      <c r="ARH36" s="370"/>
      <c r="ARI36" s="370"/>
      <c r="ARJ36" s="370"/>
      <c r="ARK36" s="370"/>
      <c r="ARL36" s="370"/>
      <c r="ARM36" s="370"/>
      <c r="ARN36" s="370"/>
      <c r="ARO36" s="370"/>
      <c r="ARP36" s="370"/>
      <c r="ARQ36" s="370"/>
      <c r="ARR36" s="370"/>
      <c r="ARS36" s="370"/>
      <c r="ART36" s="370"/>
      <c r="ARU36" s="370"/>
      <c r="ARV36" s="370"/>
      <c r="ARW36" s="370"/>
      <c r="ARX36" s="370"/>
      <c r="ARY36" s="370"/>
      <c r="ARZ36" s="370"/>
      <c r="ASA36" s="370"/>
      <c r="ASB36" s="370"/>
      <c r="ASC36" s="370"/>
      <c r="ASD36" s="370"/>
      <c r="ASE36" s="370"/>
      <c r="ASF36" s="370"/>
      <c r="ASG36" s="370"/>
      <c r="ASH36" s="370"/>
      <c r="ASI36" s="370"/>
      <c r="ASJ36" s="370"/>
      <c r="ASK36" s="370"/>
      <c r="ASL36" s="370"/>
      <c r="ASM36" s="370"/>
      <c r="ASN36" s="370"/>
      <c r="ASO36" s="370"/>
      <c r="ASP36" s="370"/>
      <c r="ASQ36" s="370"/>
      <c r="ASR36" s="370"/>
      <c r="ASS36" s="370"/>
      <c r="AST36" s="370"/>
      <c r="ASU36" s="370"/>
      <c r="ASV36" s="370"/>
      <c r="ASW36" s="370"/>
      <c r="ASX36" s="370"/>
      <c r="ASY36" s="370"/>
      <c r="ASZ36" s="370"/>
      <c r="ATA36" s="370"/>
      <c r="ATB36" s="370"/>
      <c r="ATC36" s="370"/>
      <c r="ATD36" s="370"/>
      <c r="ATE36" s="370"/>
      <c r="ATF36" s="370"/>
      <c r="ATG36" s="370"/>
      <c r="ATH36" s="370"/>
      <c r="ATI36" s="370"/>
      <c r="ATJ36" s="370"/>
      <c r="ATK36" s="370"/>
      <c r="ATL36" s="370"/>
      <c r="ATM36" s="370"/>
      <c r="ATN36" s="370"/>
      <c r="ATO36" s="370"/>
      <c r="ATP36" s="370"/>
      <c r="ATQ36" s="370"/>
      <c r="ATR36" s="370"/>
      <c r="ATS36" s="370"/>
      <c r="ATT36" s="370"/>
      <c r="ATU36" s="370"/>
      <c r="ATV36" s="370"/>
      <c r="ATW36" s="370"/>
      <c r="ATX36" s="370"/>
      <c r="ATY36" s="370"/>
      <c r="ATZ36" s="370"/>
      <c r="AUA36" s="370"/>
      <c r="AUB36" s="370"/>
      <c r="AUC36" s="370"/>
      <c r="AUD36" s="370"/>
      <c r="AUE36" s="370"/>
      <c r="AUF36" s="370"/>
      <c r="AUG36" s="370"/>
      <c r="AUH36" s="370"/>
      <c r="AUI36" s="370"/>
      <c r="AUJ36" s="370"/>
      <c r="AUK36" s="370"/>
      <c r="AUL36" s="370"/>
      <c r="AUM36" s="370"/>
      <c r="AUN36" s="370"/>
      <c r="AUO36" s="370"/>
      <c r="AUP36" s="370"/>
      <c r="AUQ36" s="370"/>
      <c r="AUR36" s="370"/>
      <c r="AUS36" s="370"/>
      <c r="AUT36" s="370"/>
      <c r="AUU36" s="370"/>
      <c r="AUV36" s="370"/>
      <c r="AUW36" s="370"/>
      <c r="AUX36" s="370"/>
      <c r="AUY36" s="370"/>
      <c r="AUZ36" s="370"/>
      <c r="AVA36" s="370"/>
      <c r="AVB36" s="370"/>
      <c r="AVC36" s="370"/>
      <c r="AVD36" s="370"/>
      <c r="AVE36" s="370"/>
      <c r="AVF36" s="370"/>
      <c r="AVG36" s="370"/>
      <c r="AVH36" s="370"/>
      <c r="AVI36" s="370"/>
      <c r="AVJ36" s="370"/>
      <c r="AVK36" s="370"/>
      <c r="AVL36" s="370"/>
      <c r="AVM36" s="370"/>
      <c r="AVN36" s="370"/>
      <c r="AVO36" s="370"/>
      <c r="AVP36" s="370"/>
      <c r="AVQ36" s="370"/>
      <c r="AVR36" s="370"/>
      <c r="AVS36" s="370"/>
      <c r="AVT36" s="370"/>
      <c r="AVU36" s="370"/>
      <c r="AVV36" s="370"/>
      <c r="AVW36" s="370"/>
      <c r="AVX36" s="370"/>
      <c r="AVY36" s="370"/>
      <c r="AVZ36" s="370"/>
      <c r="AWA36" s="370"/>
      <c r="AWB36" s="370"/>
      <c r="AWC36" s="370"/>
      <c r="AWD36" s="370"/>
      <c r="AWE36" s="370"/>
      <c r="AWF36" s="370"/>
      <c r="AWG36" s="370"/>
      <c r="AWH36" s="370"/>
      <c r="AWI36" s="370"/>
      <c r="AWJ36" s="370"/>
      <c r="AWK36" s="370"/>
      <c r="AWL36" s="370"/>
      <c r="AWM36" s="370"/>
      <c r="AWN36" s="370"/>
      <c r="AWO36" s="370"/>
      <c r="AWP36" s="370"/>
      <c r="AWQ36" s="370"/>
      <c r="AWR36" s="370"/>
      <c r="AWS36" s="370"/>
      <c r="AWT36" s="370"/>
      <c r="AWU36" s="370"/>
      <c r="AWV36" s="370"/>
      <c r="AWW36" s="370"/>
      <c r="AWX36" s="370"/>
      <c r="AWY36" s="370"/>
      <c r="AWZ36" s="370"/>
      <c r="AXA36" s="370"/>
      <c r="AXB36" s="370"/>
      <c r="AXC36" s="370"/>
      <c r="AXD36" s="370"/>
      <c r="AXE36" s="370"/>
      <c r="AXF36" s="370"/>
      <c r="AXG36" s="370"/>
      <c r="AXH36" s="370"/>
      <c r="AXI36" s="370"/>
      <c r="AXJ36" s="370"/>
      <c r="AXK36" s="370"/>
      <c r="AXL36" s="370"/>
      <c r="AXM36" s="370"/>
      <c r="AXN36" s="370"/>
      <c r="AXO36" s="370"/>
      <c r="AXP36" s="370"/>
      <c r="AXQ36" s="370"/>
      <c r="AXR36" s="370"/>
      <c r="AXS36" s="370"/>
      <c r="AXT36" s="370"/>
      <c r="AXU36" s="370"/>
      <c r="AXV36" s="370"/>
      <c r="AXW36" s="370"/>
      <c r="AXX36" s="370"/>
      <c r="AXY36" s="370"/>
      <c r="AXZ36" s="370"/>
      <c r="AYA36" s="370"/>
      <c r="AYB36" s="370"/>
      <c r="AYC36" s="370"/>
      <c r="AYD36" s="370"/>
      <c r="AYE36" s="370"/>
      <c r="AYF36" s="370"/>
      <c r="AYG36" s="370"/>
      <c r="AYH36" s="370"/>
      <c r="AYI36" s="370"/>
      <c r="AYJ36" s="370"/>
      <c r="AYK36" s="370"/>
      <c r="AYL36" s="370"/>
      <c r="AYM36" s="370"/>
      <c r="AYN36" s="370"/>
      <c r="AYO36" s="370"/>
      <c r="AYP36" s="370"/>
      <c r="AYQ36" s="370"/>
      <c r="AYR36" s="370"/>
      <c r="AYS36" s="370"/>
      <c r="AYT36" s="370"/>
      <c r="AYU36" s="370"/>
      <c r="AYV36" s="370"/>
      <c r="AYW36" s="370"/>
      <c r="AYX36" s="370"/>
      <c r="AYY36" s="370"/>
      <c r="AYZ36" s="370"/>
      <c r="AZA36" s="370"/>
      <c r="AZB36" s="370"/>
      <c r="AZC36" s="370"/>
      <c r="AZD36" s="370"/>
      <c r="AZE36" s="370"/>
      <c r="AZF36" s="370"/>
      <c r="AZG36" s="370"/>
      <c r="AZH36" s="370"/>
      <c r="AZI36" s="370"/>
      <c r="AZJ36" s="370"/>
      <c r="AZK36" s="370"/>
      <c r="AZL36" s="370"/>
      <c r="AZM36" s="370"/>
      <c r="AZN36" s="370"/>
      <c r="AZO36" s="370"/>
      <c r="AZP36" s="370"/>
      <c r="AZQ36" s="370"/>
      <c r="AZR36" s="370"/>
      <c r="AZS36" s="370"/>
      <c r="AZT36" s="370"/>
      <c r="AZU36" s="370"/>
      <c r="AZV36" s="370"/>
      <c r="AZW36" s="370"/>
      <c r="AZX36" s="370"/>
      <c r="AZY36" s="370"/>
      <c r="AZZ36" s="370"/>
      <c r="BAA36" s="370"/>
      <c r="BAB36" s="370"/>
      <c r="BAC36" s="370"/>
      <c r="BAD36" s="370"/>
      <c r="BAE36" s="370"/>
      <c r="BAF36" s="370"/>
      <c r="BAG36" s="370"/>
      <c r="BAH36" s="370"/>
      <c r="BAI36" s="370"/>
      <c r="BAJ36" s="370"/>
      <c r="BAK36" s="370"/>
      <c r="BAL36" s="370"/>
      <c r="BAM36" s="370"/>
      <c r="BAN36" s="370"/>
      <c r="BAO36" s="370"/>
      <c r="BAP36" s="370"/>
      <c r="BAQ36" s="370"/>
      <c r="BAR36" s="370"/>
      <c r="BAS36" s="370"/>
      <c r="BAT36" s="370"/>
      <c r="BAU36" s="370"/>
      <c r="BAV36" s="370"/>
      <c r="BAW36" s="370"/>
      <c r="BAX36" s="370"/>
      <c r="BAY36" s="370"/>
      <c r="BAZ36" s="370"/>
      <c r="BBA36" s="370"/>
      <c r="BBB36" s="370"/>
      <c r="BBC36" s="370"/>
      <c r="BBD36" s="370"/>
      <c r="BBE36" s="370"/>
      <c r="BBF36" s="370"/>
      <c r="BBG36" s="370"/>
      <c r="BBH36" s="370"/>
      <c r="BBI36" s="370"/>
      <c r="BBJ36" s="370"/>
      <c r="BBK36" s="370"/>
      <c r="BBL36" s="370"/>
      <c r="BBM36" s="370"/>
      <c r="BBN36" s="370"/>
      <c r="BBO36" s="370"/>
      <c r="BBP36" s="370"/>
      <c r="BBQ36" s="370"/>
      <c r="BBR36" s="370"/>
      <c r="BBS36" s="370"/>
      <c r="BBT36" s="370"/>
      <c r="BBU36" s="370"/>
      <c r="BBV36" s="370"/>
      <c r="BBW36" s="370"/>
      <c r="BBX36" s="370"/>
      <c r="BBY36" s="370"/>
      <c r="BBZ36" s="370"/>
      <c r="BCA36" s="370"/>
      <c r="BCB36" s="370"/>
      <c r="BCC36" s="370"/>
      <c r="BCD36" s="370"/>
      <c r="BCE36" s="370"/>
      <c r="BCF36" s="370"/>
      <c r="BCG36" s="370"/>
      <c r="BCH36" s="370"/>
      <c r="BCI36" s="370"/>
      <c r="BCJ36" s="370"/>
      <c r="BCK36" s="370"/>
      <c r="BCL36" s="370"/>
      <c r="BCM36" s="370"/>
      <c r="BCN36" s="370"/>
      <c r="BCO36" s="370"/>
      <c r="BCP36" s="370"/>
      <c r="BCQ36" s="370"/>
      <c r="BCR36" s="370"/>
      <c r="BCS36" s="370"/>
      <c r="BCT36" s="370"/>
      <c r="BCU36" s="370"/>
      <c r="BCV36" s="370"/>
      <c r="BCW36" s="370"/>
      <c r="BCX36" s="370"/>
      <c r="BCY36" s="370"/>
      <c r="BCZ36" s="370"/>
      <c r="BDA36" s="370"/>
      <c r="BDB36" s="370"/>
      <c r="BDC36" s="370"/>
      <c r="BDD36" s="370"/>
      <c r="BDE36" s="370"/>
      <c r="BDF36" s="370"/>
      <c r="BDG36" s="370"/>
      <c r="BDH36" s="370"/>
      <c r="BDI36" s="370"/>
      <c r="BDJ36" s="370"/>
      <c r="BDK36" s="370"/>
      <c r="BDL36" s="370"/>
      <c r="BDM36" s="370"/>
      <c r="BDN36" s="370"/>
      <c r="BDO36" s="370"/>
      <c r="BDP36" s="370"/>
      <c r="BDQ36" s="370"/>
      <c r="BDR36" s="370"/>
      <c r="BDS36" s="370"/>
      <c r="BDT36" s="370"/>
      <c r="BDU36" s="370"/>
      <c r="BDV36" s="370"/>
      <c r="BDW36" s="370"/>
      <c r="BDX36" s="370"/>
      <c r="BDY36" s="370"/>
      <c r="BDZ36" s="370"/>
      <c r="BEA36" s="370"/>
      <c r="BEB36" s="370"/>
      <c r="BEC36" s="370"/>
      <c r="BED36" s="370"/>
      <c r="BEE36" s="370"/>
      <c r="BEF36" s="370"/>
      <c r="BEG36" s="370"/>
      <c r="BEH36" s="370"/>
      <c r="BEI36" s="370"/>
      <c r="BEJ36" s="370"/>
      <c r="BEK36" s="370"/>
      <c r="BEL36" s="370"/>
      <c r="BEM36" s="370"/>
      <c r="BEN36" s="370"/>
      <c r="BEO36" s="370"/>
      <c r="BEP36" s="370"/>
      <c r="BEQ36" s="370"/>
      <c r="BER36" s="370"/>
      <c r="BES36" s="370"/>
      <c r="BET36" s="370"/>
      <c r="BEU36" s="370"/>
      <c r="BEV36" s="370"/>
      <c r="BEW36" s="370"/>
      <c r="BEX36" s="370"/>
      <c r="BEY36" s="370"/>
      <c r="BEZ36" s="370"/>
      <c r="BFA36" s="370"/>
      <c r="BFB36" s="370"/>
      <c r="BFC36" s="370"/>
      <c r="BFD36" s="370"/>
      <c r="BFE36" s="370"/>
      <c r="BFF36" s="370"/>
      <c r="BFG36" s="370"/>
      <c r="BFH36" s="370"/>
      <c r="BFI36" s="370"/>
      <c r="BFJ36" s="370"/>
      <c r="BFK36" s="370"/>
      <c r="BFL36" s="370"/>
      <c r="BFM36" s="370"/>
      <c r="BFN36" s="370"/>
      <c r="BFO36" s="370"/>
      <c r="BFP36" s="370"/>
      <c r="BFQ36" s="370"/>
      <c r="BFR36" s="370"/>
      <c r="BFS36" s="370"/>
      <c r="BFT36" s="370"/>
      <c r="BFU36" s="370"/>
      <c r="BFV36" s="370"/>
      <c r="BFW36" s="370"/>
      <c r="BFX36" s="370"/>
      <c r="BFY36" s="370"/>
      <c r="BFZ36" s="370"/>
      <c r="BGA36" s="370"/>
      <c r="BGB36" s="370"/>
      <c r="BGC36" s="370"/>
      <c r="BGD36" s="370"/>
      <c r="BGE36" s="370"/>
      <c r="BGF36" s="370"/>
      <c r="BGG36" s="370"/>
      <c r="BGH36" s="370"/>
      <c r="BGI36" s="370"/>
      <c r="BGJ36" s="370"/>
      <c r="BGK36" s="370"/>
      <c r="BGL36" s="370"/>
      <c r="BGM36" s="370"/>
      <c r="BGN36" s="370"/>
      <c r="BGO36" s="370"/>
      <c r="BGP36" s="370"/>
      <c r="BGQ36" s="370"/>
      <c r="BGR36" s="370"/>
      <c r="BGS36" s="370"/>
      <c r="BGT36" s="370"/>
      <c r="BGU36" s="370"/>
      <c r="BGV36" s="370"/>
      <c r="BGW36" s="370"/>
      <c r="BGX36" s="370"/>
      <c r="BGY36" s="370"/>
      <c r="BGZ36" s="370"/>
      <c r="BHA36" s="370"/>
      <c r="BHB36" s="370"/>
      <c r="BHC36" s="370"/>
      <c r="BHD36" s="370"/>
      <c r="BHE36" s="370"/>
      <c r="BHF36" s="370"/>
      <c r="BHG36" s="370"/>
      <c r="BHH36" s="370"/>
      <c r="BHI36" s="370"/>
      <c r="BHJ36" s="370"/>
      <c r="BHK36" s="370"/>
      <c r="BHL36" s="370"/>
      <c r="BHM36" s="370"/>
      <c r="BHN36" s="370"/>
      <c r="BHO36" s="370"/>
      <c r="BHP36" s="370"/>
      <c r="BHQ36" s="370"/>
      <c r="BHR36" s="370"/>
      <c r="BHS36" s="370"/>
      <c r="BHT36" s="370"/>
      <c r="BHU36" s="370"/>
      <c r="BHV36" s="370"/>
      <c r="BHW36" s="370"/>
      <c r="BHX36" s="370"/>
      <c r="BHY36" s="370"/>
      <c r="BHZ36" s="370"/>
      <c r="BIA36" s="370"/>
      <c r="BIB36" s="370"/>
      <c r="BIC36" s="370"/>
      <c r="BID36" s="370"/>
      <c r="BIE36" s="370"/>
      <c r="BIF36" s="370"/>
      <c r="BIG36" s="370"/>
      <c r="BIH36" s="370"/>
      <c r="BII36" s="370"/>
      <c r="BIJ36" s="370"/>
      <c r="BIK36" s="370"/>
      <c r="BIL36" s="370"/>
      <c r="BIM36" s="370"/>
      <c r="BIN36" s="370"/>
      <c r="BIO36" s="370"/>
      <c r="BIP36" s="370"/>
      <c r="BIQ36" s="370"/>
      <c r="BIR36" s="370"/>
      <c r="BIS36" s="370"/>
      <c r="BIT36" s="370"/>
      <c r="BIU36" s="370"/>
      <c r="BIV36" s="370"/>
      <c r="BIW36" s="370"/>
      <c r="BIX36" s="370"/>
      <c r="BIY36" s="370"/>
      <c r="BIZ36" s="370"/>
      <c r="BJA36" s="370"/>
    </row>
    <row r="37" spans="1:1613" ht="15.75" thickTop="1" x14ac:dyDescent="0.25">
      <c r="A37" s="607" t="s">
        <v>173</v>
      </c>
      <c r="B37" s="608"/>
      <c r="C37" s="609"/>
      <c r="D37" s="54"/>
      <c r="E37" s="54"/>
      <c r="F37" s="54"/>
      <c r="G37" s="55"/>
      <c r="H37" s="53"/>
      <c r="I37" s="54"/>
      <c r="J37" s="54"/>
      <c r="K37" s="54"/>
      <c r="L37" s="54"/>
      <c r="M37" s="54"/>
      <c r="N37" s="54"/>
      <c r="O37" s="54"/>
      <c r="P37" s="55"/>
      <c r="Q37" s="283"/>
      <c r="R37" s="250"/>
    </row>
    <row r="38" spans="1:1613" x14ac:dyDescent="0.25">
      <c r="A38" s="127">
        <v>510</v>
      </c>
      <c r="B38" s="42">
        <v>8100</v>
      </c>
      <c r="C38" s="135" t="s">
        <v>175</v>
      </c>
      <c r="D38" s="250">
        <v>22500</v>
      </c>
      <c r="E38" s="24">
        <v>23500</v>
      </c>
      <c r="F38" s="251">
        <v>25500</v>
      </c>
      <c r="G38" s="25">
        <v>33500</v>
      </c>
      <c r="H38" s="49">
        <v>25000</v>
      </c>
      <c r="I38" s="250">
        <v>20000</v>
      </c>
      <c r="J38" s="250">
        <v>676.75</v>
      </c>
      <c r="K38" s="250">
        <v>0</v>
      </c>
      <c r="L38" s="250"/>
      <c r="M38" s="250"/>
      <c r="N38" s="250"/>
      <c r="O38" s="250"/>
      <c r="P38" s="25">
        <f t="shared" ref="P38:P55" si="4">SUM(I38:O38)</f>
        <v>20676.75</v>
      </c>
      <c r="Q38" s="272">
        <v>45000</v>
      </c>
      <c r="R38" s="250"/>
    </row>
    <row r="39" spans="1:1613" x14ac:dyDescent="0.25">
      <c r="A39" s="127">
        <v>510</v>
      </c>
      <c r="B39" s="42">
        <v>8125</v>
      </c>
      <c r="C39" s="135" t="s">
        <v>176</v>
      </c>
      <c r="D39" s="250">
        <v>512.5</v>
      </c>
      <c r="E39" s="24">
        <v>0</v>
      </c>
      <c r="F39" s="251">
        <v>9601.74</v>
      </c>
      <c r="G39" s="25">
        <v>0</v>
      </c>
      <c r="H39" s="49">
        <v>20000</v>
      </c>
      <c r="I39" s="250">
        <v>8658.3799999999992</v>
      </c>
      <c r="J39" s="250">
        <v>1184</v>
      </c>
      <c r="K39" s="250">
        <v>0</v>
      </c>
      <c r="L39" s="251">
        <v>10650.93</v>
      </c>
      <c r="M39" s="250"/>
      <c r="N39" s="250"/>
      <c r="O39" s="250"/>
      <c r="P39" s="25">
        <f t="shared" si="4"/>
        <v>20493.309999999998</v>
      </c>
      <c r="Q39" s="496">
        <v>20000</v>
      </c>
      <c r="R39" s="250"/>
    </row>
    <row r="40" spans="1:1613" x14ac:dyDescent="0.25">
      <c r="A40" s="127">
        <v>510</v>
      </c>
      <c r="B40" s="42">
        <v>8130</v>
      </c>
      <c r="C40" s="135" t="s">
        <v>177</v>
      </c>
      <c r="D40" s="250">
        <v>97456.49</v>
      </c>
      <c r="E40" s="24">
        <v>111927.44</v>
      </c>
      <c r="F40" s="251">
        <v>30620.28</v>
      </c>
      <c r="G40" s="25">
        <v>101308.69</v>
      </c>
      <c r="H40" s="49">
        <v>40000</v>
      </c>
      <c r="I40" s="250">
        <v>35280.03</v>
      </c>
      <c r="J40" s="250">
        <v>16347.23</v>
      </c>
      <c r="K40" s="250">
        <v>2066.94</v>
      </c>
      <c r="L40" s="250">
        <v>10065.530000000001</v>
      </c>
      <c r="M40" s="250">
        <v>12477.29</v>
      </c>
      <c r="N40" s="250">
        <v>11289.88</v>
      </c>
      <c r="O40" s="250"/>
      <c r="P40" s="250">
        <f t="shared" si="4"/>
        <v>87526.9</v>
      </c>
      <c r="Q40" s="272">
        <v>80000</v>
      </c>
      <c r="R40" s="250"/>
    </row>
    <row r="41" spans="1:1613" x14ac:dyDescent="0.25">
      <c r="A41" s="127">
        <v>510</v>
      </c>
      <c r="B41" s="42">
        <v>8200</v>
      </c>
      <c r="C41" s="135" t="s">
        <v>178</v>
      </c>
      <c r="D41" s="250">
        <v>83839.25</v>
      </c>
      <c r="E41" s="24">
        <v>65316.54</v>
      </c>
      <c r="F41" s="251">
        <v>88016.49</v>
      </c>
      <c r="G41" s="25">
        <v>78645.72</v>
      </c>
      <c r="H41" s="49">
        <v>89140</v>
      </c>
      <c r="I41" s="250">
        <v>55443.34</v>
      </c>
      <c r="J41" s="250">
        <v>12652</v>
      </c>
      <c r="K41" s="250">
        <v>1942.25</v>
      </c>
      <c r="L41" s="250">
        <v>-14370.34</v>
      </c>
      <c r="M41" s="250">
        <v>12798</v>
      </c>
      <c r="N41" s="250">
        <v>0</v>
      </c>
      <c r="O41" s="250"/>
      <c r="P41" s="25">
        <f t="shared" si="4"/>
        <v>68465.25</v>
      </c>
      <c r="Q41" s="272">
        <v>85000</v>
      </c>
      <c r="R41" s="250"/>
    </row>
    <row r="42" spans="1:1613" x14ac:dyDescent="0.25">
      <c r="A42" s="127">
        <v>510</v>
      </c>
      <c r="B42" s="42">
        <v>8275</v>
      </c>
      <c r="C42" s="135" t="s">
        <v>548</v>
      </c>
      <c r="D42" s="251">
        <v>12416</v>
      </c>
      <c r="E42" s="24">
        <v>9415.33</v>
      </c>
      <c r="F42" s="251">
        <v>19634.91</v>
      </c>
      <c r="G42" s="56">
        <v>20116.87</v>
      </c>
      <c r="H42" s="60">
        <v>20000</v>
      </c>
      <c r="I42" s="251">
        <v>12533.76</v>
      </c>
      <c r="J42" s="251">
        <v>311.87</v>
      </c>
      <c r="K42" s="251">
        <v>10000</v>
      </c>
      <c r="L42" s="251">
        <v>23.86</v>
      </c>
      <c r="M42" s="251">
        <v>2322.41</v>
      </c>
      <c r="N42" s="251">
        <v>1064.52</v>
      </c>
      <c r="O42" s="251"/>
      <c r="P42" s="56">
        <f t="shared" si="4"/>
        <v>26256.420000000002</v>
      </c>
      <c r="Q42" s="541">
        <v>25000</v>
      </c>
      <c r="R42" s="250"/>
    </row>
    <row r="43" spans="1:1613" x14ac:dyDescent="0.25">
      <c r="A43" s="127">
        <v>510</v>
      </c>
      <c r="B43" s="42">
        <v>8310</v>
      </c>
      <c r="C43" s="135" t="s">
        <v>180</v>
      </c>
      <c r="D43" s="251">
        <v>116994.4</v>
      </c>
      <c r="E43" s="24">
        <v>88013.04</v>
      </c>
      <c r="F43" s="251">
        <v>87642.61</v>
      </c>
      <c r="G43" s="56">
        <v>129992.95</v>
      </c>
      <c r="H43" s="60">
        <v>85000</v>
      </c>
      <c r="I43" s="251">
        <v>68663.990000000005</v>
      </c>
      <c r="J43" s="251">
        <v>16273.82</v>
      </c>
      <c r="K43" s="251">
        <v>10274.69</v>
      </c>
      <c r="L43" s="251">
        <v>-925</v>
      </c>
      <c r="M43" s="251">
        <v>9130.41</v>
      </c>
      <c r="N43" s="251">
        <v>16006.96</v>
      </c>
      <c r="O43" s="251"/>
      <c r="P43" s="56">
        <f t="shared" si="4"/>
        <v>119424.87</v>
      </c>
      <c r="Q43" s="496">
        <v>175000</v>
      </c>
      <c r="R43" s="250"/>
    </row>
    <row r="44" spans="1:1613" x14ac:dyDescent="0.25">
      <c r="A44" s="127">
        <v>510</v>
      </c>
      <c r="B44" s="42">
        <v>8315</v>
      </c>
      <c r="C44" s="135" t="s">
        <v>355</v>
      </c>
      <c r="D44" s="250">
        <v>14356.07</v>
      </c>
      <c r="E44" s="24">
        <v>17538.330000000002</v>
      </c>
      <c r="F44" s="251">
        <v>2109.48</v>
      </c>
      <c r="G44" s="25">
        <v>0</v>
      </c>
      <c r="H44" s="49">
        <v>0</v>
      </c>
      <c r="I44" s="250">
        <v>0</v>
      </c>
      <c r="J44" s="250">
        <v>0</v>
      </c>
      <c r="K44" s="250">
        <v>0</v>
      </c>
      <c r="L44" s="250"/>
      <c r="M44" s="250"/>
      <c r="N44" s="250"/>
      <c r="O44" s="250"/>
      <c r="P44" s="25">
        <f t="shared" si="4"/>
        <v>0</v>
      </c>
      <c r="Q44" s="272">
        <v>0</v>
      </c>
      <c r="R44" s="250"/>
    </row>
    <row r="45" spans="1:1613" x14ac:dyDescent="0.25">
      <c r="A45" s="127">
        <v>510</v>
      </c>
      <c r="B45" s="42">
        <v>8325</v>
      </c>
      <c r="C45" s="135" t="s">
        <v>181</v>
      </c>
      <c r="D45" s="250">
        <v>45181.279999999999</v>
      </c>
      <c r="E45" s="24">
        <v>51344.1</v>
      </c>
      <c r="F45" s="251">
        <v>39599.85</v>
      </c>
      <c r="G45" s="25">
        <v>35508.36</v>
      </c>
      <c r="H45" s="49">
        <v>55000</v>
      </c>
      <c r="I45" s="250">
        <v>11343.61</v>
      </c>
      <c r="J45" s="250">
        <v>1263.46</v>
      </c>
      <c r="K45" s="250">
        <v>2464.04</v>
      </c>
      <c r="L45" s="250">
        <v>921.87</v>
      </c>
      <c r="M45" s="250">
        <v>2166.66</v>
      </c>
      <c r="N45" s="250">
        <v>4300.1400000000003</v>
      </c>
      <c r="O45" s="250"/>
      <c r="P45" s="25">
        <f t="shared" si="4"/>
        <v>22459.78</v>
      </c>
      <c r="Q45" s="272">
        <v>21000</v>
      </c>
      <c r="R45" s="250"/>
    </row>
    <row r="46" spans="1:1613" x14ac:dyDescent="0.25">
      <c r="A46" s="127">
        <v>510</v>
      </c>
      <c r="B46" s="42">
        <v>8326</v>
      </c>
      <c r="C46" s="135" t="s">
        <v>182</v>
      </c>
      <c r="D46" s="250">
        <v>133958.04</v>
      </c>
      <c r="E46" s="24">
        <v>154052.04</v>
      </c>
      <c r="F46" s="251">
        <v>154052.04</v>
      </c>
      <c r="G46" s="25">
        <v>165000</v>
      </c>
      <c r="H46" s="49">
        <v>165000</v>
      </c>
      <c r="I46" s="250">
        <v>118080.51</v>
      </c>
      <c r="J46" s="250">
        <v>0</v>
      </c>
      <c r="K46" s="250">
        <v>41250</v>
      </c>
      <c r="L46" s="250"/>
      <c r="M46" s="250"/>
      <c r="N46" s="250">
        <v>41250</v>
      </c>
      <c r="O46" s="250"/>
      <c r="P46" s="25">
        <f t="shared" si="4"/>
        <v>200580.51</v>
      </c>
      <c r="Q46" s="372">
        <v>181000</v>
      </c>
      <c r="R46" s="250"/>
    </row>
    <row r="47" spans="1:1613" x14ac:dyDescent="0.25">
      <c r="A47" s="127">
        <v>510</v>
      </c>
      <c r="B47" s="42">
        <v>8400</v>
      </c>
      <c r="C47" s="135" t="s">
        <v>183</v>
      </c>
      <c r="D47" s="250">
        <v>12649.8</v>
      </c>
      <c r="E47" s="24">
        <v>4295.83</v>
      </c>
      <c r="F47" s="251">
        <v>7192.61</v>
      </c>
      <c r="G47" s="25">
        <v>8562.1</v>
      </c>
      <c r="H47" s="49">
        <v>2100</v>
      </c>
      <c r="I47" s="250">
        <v>3610.35</v>
      </c>
      <c r="J47" s="250">
        <v>667.47</v>
      </c>
      <c r="K47" s="250">
        <v>337.33</v>
      </c>
      <c r="L47" s="250">
        <v>343.32</v>
      </c>
      <c r="M47" s="250">
        <v>51.3</v>
      </c>
      <c r="N47" s="250">
        <v>114.9</v>
      </c>
      <c r="O47" s="250"/>
      <c r="P47" s="25">
        <f t="shared" si="4"/>
        <v>5124.6699999999992</v>
      </c>
      <c r="Q47" s="496">
        <v>3000</v>
      </c>
      <c r="R47" s="250"/>
    </row>
    <row r="48" spans="1:1613" x14ac:dyDescent="0.25">
      <c r="A48" s="127">
        <v>510</v>
      </c>
      <c r="B48" s="42">
        <v>8405</v>
      </c>
      <c r="C48" s="135" t="s">
        <v>184</v>
      </c>
      <c r="D48" s="250">
        <v>245.66</v>
      </c>
      <c r="E48" s="24">
        <v>3024.71</v>
      </c>
      <c r="F48" s="251">
        <v>5703.26</v>
      </c>
      <c r="G48" s="25">
        <v>56.5</v>
      </c>
      <c r="H48" s="49">
        <v>100</v>
      </c>
      <c r="I48" s="250">
        <v>0</v>
      </c>
      <c r="J48" s="250">
        <v>0</v>
      </c>
      <c r="K48" s="250">
        <v>0</v>
      </c>
      <c r="L48" s="250"/>
      <c r="M48" s="250"/>
      <c r="N48" s="250"/>
      <c r="O48" s="250"/>
      <c r="P48" s="25">
        <f t="shared" si="4"/>
        <v>0</v>
      </c>
      <c r="Q48" s="496">
        <v>3000</v>
      </c>
      <c r="R48" s="250"/>
    </row>
    <row r="49" spans="1:1613" x14ac:dyDescent="0.25">
      <c r="A49" s="127">
        <v>510</v>
      </c>
      <c r="B49" s="42">
        <v>8425</v>
      </c>
      <c r="C49" s="135" t="s">
        <v>185</v>
      </c>
      <c r="D49" s="250">
        <v>4551</v>
      </c>
      <c r="E49" s="24">
        <v>4346</v>
      </c>
      <c r="F49" s="251">
        <v>5673.5</v>
      </c>
      <c r="G49" s="25">
        <v>8668.2800000000007</v>
      </c>
      <c r="H49" s="49">
        <v>4000</v>
      </c>
      <c r="I49" s="250">
        <v>8829.02</v>
      </c>
      <c r="J49" s="250">
        <v>0</v>
      </c>
      <c r="K49" s="250">
        <v>100</v>
      </c>
      <c r="L49" s="250">
        <v>219</v>
      </c>
      <c r="M49" s="250">
        <v>202.4</v>
      </c>
      <c r="N49" s="250">
        <v>59.99</v>
      </c>
      <c r="O49" s="250"/>
      <c r="P49" s="25">
        <f t="shared" si="4"/>
        <v>9410.41</v>
      </c>
      <c r="Q49" s="496">
        <v>28750</v>
      </c>
      <c r="R49" s="250"/>
    </row>
    <row r="50" spans="1:1613" x14ac:dyDescent="0.25">
      <c r="A50" s="127">
        <v>510</v>
      </c>
      <c r="B50" s="42">
        <v>8440</v>
      </c>
      <c r="C50" s="135" t="s">
        <v>186</v>
      </c>
      <c r="D50" s="250">
        <v>29774.07</v>
      </c>
      <c r="E50" s="24">
        <v>28089.14</v>
      </c>
      <c r="F50" s="251">
        <v>21335.67</v>
      </c>
      <c r="G50" s="25">
        <v>19160.47</v>
      </c>
      <c r="H50" s="49">
        <v>25000</v>
      </c>
      <c r="I50" s="250">
        <v>6628.84</v>
      </c>
      <c r="J50" s="250">
        <v>993.07</v>
      </c>
      <c r="K50" s="250">
        <v>1245.07</v>
      </c>
      <c r="L50" s="250">
        <v>1136.73</v>
      </c>
      <c r="M50" s="250">
        <v>1821.32</v>
      </c>
      <c r="N50" s="250">
        <v>3508.6</v>
      </c>
      <c r="O50" s="250"/>
      <c r="P50" s="25">
        <f t="shared" si="4"/>
        <v>15333.63</v>
      </c>
      <c r="Q50" s="372">
        <v>20000</v>
      </c>
      <c r="R50" s="250"/>
    </row>
    <row r="51" spans="1:1613" x14ac:dyDescent="0.25">
      <c r="A51" s="127">
        <v>510</v>
      </c>
      <c r="B51" s="42">
        <v>8445</v>
      </c>
      <c r="C51" s="135" t="s">
        <v>187</v>
      </c>
      <c r="D51" s="250">
        <v>24870.93</v>
      </c>
      <c r="E51" s="24">
        <v>22338.19</v>
      </c>
      <c r="F51" s="251">
        <v>23821.279999999999</v>
      </c>
      <c r="G51" s="25">
        <v>36474.5</v>
      </c>
      <c r="H51" s="49">
        <v>25000</v>
      </c>
      <c r="I51" s="250">
        <v>14433.62</v>
      </c>
      <c r="J51" s="250">
        <v>3568.61</v>
      </c>
      <c r="K51" s="250">
        <v>3058.57</v>
      </c>
      <c r="L51" s="250">
        <v>1853.68</v>
      </c>
      <c r="M51" s="250">
        <v>1030.43</v>
      </c>
      <c r="N51" s="250">
        <v>470</v>
      </c>
      <c r="O51" s="250"/>
      <c r="P51" s="25">
        <f t="shared" si="4"/>
        <v>24414.91</v>
      </c>
      <c r="Q51" s="372">
        <v>25000</v>
      </c>
      <c r="R51" s="250"/>
    </row>
    <row r="52" spans="1:1613" x14ac:dyDescent="0.25">
      <c r="A52" s="127">
        <v>510</v>
      </c>
      <c r="B52" s="42">
        <v>8455</v>
      </c>
      <c r="C52" s="135" t="s">
        <v>188</v>
      </c>
      <c r="D52" s="250">
        <v>36817.82</v>
      </c>
      <c r="E52" s="250">
        <v>23653.279999999999</v>
      </c>
      <c r="F52" s="251">
        <v>17888.66</v>
      </c>
      <c r="G52" s="25">
        <v>20209.23</v>
      </c>
      <c r="H52" s="49">
        <v>20000</v>
      </c>
      <c r="I52" s="250">
        <v>15172.98</v>
      </c>
      <c r="J52" s="250">
        <v>1294.9100000000001</v>
      </c>
      <c r="K52" s="250">
        <v>2414.14</v>
      </c>
      <c r="L52" s="250">
        <v>26604.49</v>
      </c>
      <c r="M52" s="250">
        <v>2070.86</v>
      </c>
      <c r="N52" s="250">
        <v>1806.63</v>
      </c>
      <c r="O52" s="250"/>
      <c r="P52" s="250">
        <f t="shared" si="4"/>
        <v>49364.01</v>
      </c>
      <c r="Q52" s="372">
        <v>65000</v>
      </c>
      <c r="R52" s="250"/>
    </row>
    <row r="53" spans="1:1613" x14ac:dyDescent="0.25">
      <c r="A53" s="127">
        <v>510</v>
      </c>
      <c r="B53" s="42">
        <v>8460</v>
      </c>
      <c r="C53" s="135" t="s">
        <v>189</v>
      </c>
      <c r="D53" s="250">
        <v>6659.9</v>
      </c>
      <c r="E53" s="250">
        <v>475</v>
      </c>
      <c r="F53" s="250">
        <v>1225</v>
      </c>
      <c r="G53" s="25">
        <v>225</v>
      </c>
      <c r="H53" s="49">
        <v>1500</v>
      </c>
      <c r="I53" s="250">
        <v>3442.55</v>
      </c>
      <c r="J53" s="250">
        <v>0</v>
      </c>
      <c r="K53" s="250">
        <v>0</v>
      </c>
      <c r="L53" s="250">
        <v>225</v>
      </c>
      <c r="M53" s="250"/>
      <c r="N53" s="250"/>
      <c r="O53" s="250"/>
      <c r="P53" s="25">
        <f t="shared" si="4"/>
        <v>3667.55</v>
      </c>
      <c r="Q53" s="372">
        <v>4000</v>
      </c>
      <c r="R53" s="250"/>
    </row>
    <row r="54" spans="1:1613" x14ac:dyDescent="0.25">
      <c r="A54" s="127">
        <v>510</v>
      </c>
      <c r="B54" s="42">
        <v>8465</v>
      </c>
      <c r="C54" s="135" t="s">
        <v>190</v>
      </c>
      <c r="D54" s="250">
        <v>0</v>
      </c>
      <c r="E54" s="250">
        <v>6360.05</v>
      </c>
      <c r="F54" s="251">
        <v>5432.98</v>
      </c>
      <c r="G54" s="25">
        <v>3056.86</v>
      </c>
      <c r="H54" s="49">
        <v>5000</v>
      </c>
      <c r="I54" s="250">
        <v>2722.51</v>
      </c>
      <c r="J54" s="250">
        <v>250</v>
      </c>
      <c r="K54" s="250">
        <v>329.08</v>
      </c>
      <c r="L54" s="250">
        <v>445</v>
      </c>
      <c r="M54" s="250">
        <v>77.95</v>
      </c>
      <c r="N54" s="250"/>
      <c r="O54" s="250"/>
      <c r="P54" s="25">
        <f t="shared" si="4"/>
        <v>3824.54</v>
      </c>
      <c r="Q54" s="372">
        <v>4000</v>
      </c>
      <c r="R54" s="250"/>
    </row>
    <row r="55" spans="1:1613" ht="15.75" thickBot="1" x14ac:dyDescent="0.3">
      <c r="A55" s="127">
        <v>510</v>
      </c>
      <c r="B55" s="42">
        <v>8515</v>
      </c>
      <c r="C55" s="135" t="s">
        <v>191</v>
      </c>
      <c r="D55" s="250">
        <v>75632.5</v>
      </c>
      <c r="E55" s="251">
        <v>60334.78</v>
      </c>
      <c r="F55" s="251">
        <v>145537.63</v>
      </c>
      <c r="G55" s="56">
        <v>46777.96</v>
      </c>
      <c r="H55" s="49">
        <v>31000</v>
      </c>
      <c r="I55" s="250">
        <v>20394.68</v>
      </c>
      <c r="J55" s="250">
        <v>0</v>
      </c>
      <c r="K55" s="250">
        <v>0</v>
      </c>
      <c r="L55" s="250">
        <v>0</v>
      </c>
      <c r="M55" s="250"/>
      <c r="N55" s="250"/>
      <c r="O55" s="250"/>
      <c r="P55" s="25">
        <f t="shared" si="4"/>
        <v>20394.68</v>
      </c>
      <c r="Q55" s="496">
        <v>15000</v>
      </c>
      <c r="R55" s="250"/>
    </row>
    <row r="56" spans="1:1613" s="14" customFormat="1" ht="16.5" thickTop="1" thickBot="1" x14ac:dyDescent="0.3">
      <c r="A56" s="87"/>
      <c r="B56" s="88"/>
      <c r="C56" s="136" t="s">
        <v>174</v>
      </c>
      <c r="D56" s="90">
        <f t="shared" ref="D56:I56" si="5">SUM(D38:D55)</f>
        <v>718415.71000000008</v>
      </c>
      <c r="E56" s="90">
        <f t="shared" si="5"/>
        <v>674023.79999999993</v>
      </c>
      <c r="F56" s="90">
        <f t="shared" si="5"/>
        <v>690587.99</v>
      </c>
      <c r="G56" s="91">
        <f t="shared" si="5"/>
        <v>707263.48999999987</v>
      </c>
      <c r="H56" s="89">
        <f t="shared" si="5"/>
        <v>612840</v>
      </c>
      <c r="I56" s="90">
        <f t="shared" si="5"/>
        <v>405238.17</v>
      </c>
      <c r="J56" s="90">
        <f t="shared" ref="J56:Q56" si="6">SUM(J38:J55)</f>
        <v>55483.19</v>
      </c>
      <c r="K56" s="90">
        <f t="shared" si="6"/>
        <v>75482.110000000015</v>
      </c>
      <c r="L56" s="90">
        <f t="shared" si="6"/>
        <v>37194.07</v>
      </c>
      <c r="M56" s="90">
        <f t="shared" si="6"/>
        <v>44149.030000000006</v>
      </c>
      <c r="N56" s="90">
        <f t="shared" si="6"/>
        <v>79871.62000000001</v>
      </c>
      <c r="O56" s="90">
        <f t="shared" si="6"/>
        <v>0</v>
      </c>
      <c r="P56" s="91">
        <f t="shared" si="6"/>
        <v>697418.19000000029</v>
      </c>
      <c r="Q56" s="532">
        <f t="shared" si="6"/>
        <v>799750</v>
      </c>
      <c r="R56" s="132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370"/>
      <c r="AO56" s="370"/>
      <c r="AP56" s="370"/>
      <c r="AQ56" s="370"/>
      <c r="AR56" s="370"/>
      <c r="AS56" s="370"/>
      <c r="AT56" s="370"/>
      <c r="AU56" s="370"/>
      <c r="AV56" s="370"/>
      <c r="AW56" s="370"/>
      <c r="AX56" s="370"/>
      <c r="AY56" s="370"/>
      <c r="AZ56" s="370"/>
      <c r="BA56" s="370"/>
      <c r="BB56" s="370"/>
      <c r="BC56" s="370"/>
      <c r="BD56" s="370"/>
      <c r="BE56" s="370"/>
      <c r="BF56" s="370"/>
      <c r="BG56" s="370"/>
      <c r="BH56" s="370"/>
      <c r="BI56" s="370"/>
      <c r="BJ56" s="370"/>
      <c r="BK56" s="370"/>
      <c r="BL56" s="370"/>
      <c r="BM56" s="370"/>
      <c r="BN56" s="370"/>
      <c r="BO56" s="370"/>
      <c r="BP56" s="370"/>
      <c r="BQ56" s="370"/>
      <c r="BR56" s="370"/>
      <c r="BS56" s="370"/>
      <c r="BT56" s="370"/>
      <c r="BU56" s="370"/>
      <c r="BV56" s="370"/>
      <c r="BW56" s="370"/>
      <c r="BX56" s="370"/>
      <c r="BY56" s="370"/>
      <c r="BZ56" s="370"/>
      <c r="CA56" s="370"/>
      <c r="CB56" s="370"/>
      <c r="CC56" s="370"/>
      <c r="CD56" s="370"/>
      <c r="CE56" s="370"/>
      <c r="CF56" s="370"/>
      <c r="CG56" s="370"/>
      <c r="CH56" s="370"/>
      <c r="CI56" s="370"/>
      <c r="CJ56" s="370"/>
      <c r="CK56" s="370"/>
      <c r="CL56" s="370"/>
      <c r="CM56" s="370"/>
      <c r="CN56" s="370"/>
      <c r="CO56" s="370"/>
      <c r="CP56" s="370"/>
      <c r="CQ56" s="370"/>
      <c r="CR56" s="370"/>
      <c r="CS56" s="370"/>
      <c r="CT56" s="370"/>
      <c r="CU56" s="370"/>
      <c r="CV56" s="370"/>
      <c r="CW56" s="370"/>
      <c r="CX56" s="370"/>
      <c r="CY56" s="370"/>
      <c r="CZ56" s="370"/>
      <c r="DA56" s="370"/>
      <c r="DB56" s="370"/>
      <c r="DC56" s="370"/>
      <c r="DD56" s="370"/>
      <c r="DE56" s="370"/>
      <c r="DF56" s="370"/>
      <c r="DG56" s="370"/>
      <c r="DH56" s="370"/>
      <c r="DI56" s="370"/>
      <c r="DJ56" s="370"/>
      <c r="DK56" s="370"/>
      <c r="DL56" s="370"/>
      <c r="DM56" s="370"/>
      <c r="DN56" s="370"/>
      <c r="DO56" s="370"/>
      <c r="DP56" s="370"/>
      <c r="DQ56" s="370"/>
      <c r="DR56" s="370"/>
      <c r="DS56" s="370"/>
      <c r="DT56" s="370"/>
      <c r="DU56" s="370"/>
      <c r="DV56" s="370"/>
      <c r="DW56" s="370"/>
      <c r="DX56" s="370"/>
      <c r="DY56" s="370"/>
      <c r="DZ56" s="370"/>
      <c r="EA56" s="370"/>
      <c r="EB56" s="370"/>
      <c r="EC56" s="370"/>
      <c r="ED56" s="370"/>
      <c r="EE56" s="370"/>
      <c r="EF56" s="370"/>
      <c r="EG56" s="370"/>
      <c r="EH56" s="370"/>
      <c r="EI56" s="370"/>
      <c r="EJ56" s="370"/>
      <c r="EK56" s="370"/>
      <c r="EL56" s="370"/>
      <c r="EM56" s="370"/>
      <c r="EN56" s="370"/>
      <c r="EO56" s="370"/>
      <c r="EP56" s="370"/>
      <c r="EQ56" s="370"/>
      <c r="ER56" s="370"/>
      <c r="ES56" s="370"/>
      <c r="ET56" s="370"/>
      <c r="EU56" s="370"/>
      <c r="EV56" s="370"/>
      <c r="EW56" s="370"/>
      <c r="EX56" s="370"/>
      <c r="EY56" s="370"/>
      <c r="EZ56" s="370"/>
      <c r="FA56" s="370"/>
      <c r="FB56" s="370"/>
      <c r="FC56" s="370"/>
      <c r="FD56" s="370"/>
      <c r="FE56" s="370"/>
      <c r="FF56" s="370"/>
      <c r="FG56" s="370"/>
      <c r="FH56" s="370"/>
      <c r="FI56" s="370"/>
      <c r="FJ56" s="370"/>
      <c r="FK56" s="370"/>
      <c r="FL56" s="370"/>
      <c r="FM56" s="370"/>
      <c r="FN56" s="370"/>
      <c r="FO56" s="370"/>
      <c r="FP56" s="370"/>
      <c r="FQ56" s="370"/>
      <c r="FR56" s="370"/>
      <c r="FS56" s="370"/>
      <c r="FT56" s="370"/>
      <c r="FU56" s="370"/>
      <c r="FV56" s="370"/>
      <c r="FW56" s="370"/>
      <c r="FX56" s="370"/>
      <c r="FY56" s="370"/>
      <c r="FZ56" s="370"/>
      <c r="GA56" s="370"/>
      <c r="GB56" s="370"/>
      <c r="GC56" s="370"/>
      <c r="GD56" s="370"/>
      <c r="GE56" s="370"/>
      <c r="GF56" s="370"/>
      <c r="GG56" s="370"/>
      <c r="GH56" s="370"/>
      <c r="GI56" s="370"/>
      <c r="GJ56" s="370"/>
      <c r="GK56" s="370"/>
      <c r="GL56" s="370"/>
      <c r="GM56" s="370"/>
      <c r="GN56" s="370"/>
      <c r="GO56" s="370"/>
      <c r="GP56" s="370"/>
      <c r="GQ56" s="370"/>
      <c r="GR56" s="370"/>
      <c r="GS56" s="370"/>
      <c r="GT56" s="370"/>
      <c r="GU56" s="370"/>
      <c r="GV56" s="370"/>
      <c r="GW56" s="370"/>
      <c r="GX56" s="370"/>
      <c r="GY56" s="370"/>
      <c r="GZ56" s="370"/>
      <c r="HA56" s="370"/>
      <c r="HB56" s="370"/>
      <c r="HC56" s="370"/>
      <c r="HD56" s="370"/>
      <c r="HE56" s="370"/>
      <c r="HF56" s="370"/>
      <c r="HG56" s="370"/>
      <c r="HH56" s="370"/>
      <c r="HI56" s="370"/>
      <c r="HJ56" s="370"/>
      <c r="HK56" s="370"/>
      <c r="HL56" s="370"/>
      <c r="HM56" s="370"/>
      <c r="HN56" s="370"/>
      <c r="HO56" s="370"/>
      <c r="HP56" s="370"/>
      <c r="HQ56" s="370"/>
      <c r="HR56" s="370"/>
      <c r="HS56" s="370"/>
      <c r="HT56" s="370"/>
      <c r="HU56" s="370"/>
      <c r="HV56" s="370"/>
      <c r="HW56" s="370"/>
      <c r="HX56" s="370"/>
      <c r="HY56" s="370"/>
      <c r="HZ56" s="370"/>
      <c r="IA56" s="370"/>
      <c r="IB56" s="370"/>
      <c r="IC56" s="370"/>
      <c r="ID56" s="370"/>
      <c r="IE56" s="370"/>
      <c r="IF56" s="370"/>
      <c r="IG56" s="370"/>
      <c r="IH56" s="370"/>
      <c r="II56" s="370"/>
      <c r="IJ56" s="370"/>
      <c r="IK56" s="370"/>
      <c r="IL56" s="370"/>
      <c r="IM56" s="370"/>
      <c r="IN56" s="370"/>
      <c r="IO56" s="370"/>
      <c r="IP56" s="370"/>
      <c r="IQ56" s="370"/>
      <c r="IR56" s="370"/>
      <c r="IS56" s="370"/>
      <c r="IT56" s="370"/>
      <c r="IU56" s="370"/>
      <c r="IV56" s="370"/>
      <c r="IW56" s="370"/>
      <c r="IX56" s="370"/>
      <c r="IY56" s="370"/>
      <c r="IZ56" s="370"/>
      <c r="JA56" s="370"/>
      <c r="JB56" s="370"/>
      <c r="JC56" s="370"/>
      <c r="JD56" s="370"/>
      <c r="JE56" s="370"/>
      <c r="JF56" s="370"/>
      <c r="JG56" s="370"/>
      <c r="JH56" s="370"/>
      <c r="JI56" s="370"/>
      <c r="JJ56" s="370"/>
      <c r="JK56" s="370"/>
      <c r="JL56" s="370"/>
      <c r="JM56" s="370"/>
      <c r="JN56" s="370"/>
      <c r="JO56" s="370"/>
      <c r="JP56" s="370"/>
      <c r="JQ56" s="370"/>
      <c r="JR56" s="370"/>
      <c r="JS56" s="370"/>
      <c r="JT56" s="370"/>
      <c r="JU56" s="370"/>
      <c r="JV56" s="370"/>
      <c r="JW56" s="370"/>
      <c r="JX56" s="370"/>
      <c r="JY56" s="370"/>
      <c r="JZ56" s="370"/>
      <c r="KA56" s="370"/>
      <c r="KB56" s="370"/>
      <c r="KC56" s="370"/>
      <c r="KD56" s="370"/>
      <c r="KE56" s="370"/>
      <c r="KF56" s="370"/>
      <c r="KG56" s="370"/>
      <c r="KH56" s="370"/>
      <c r="KI56" s="370"/>
      <c r="KJ56" s="370"/>
      <c r="KK56" s="370"/>
      <c r="KL56" s="370"/>
      <c r="KM56" s="370"/>
      <c r="KN56" s="370"/>
      <c r="KO56" s="370"/>
      <c r="KP56" s="370"/>
      <c r="KQ56" s="370"/>
      <c r="KR56" s="370"/>
      <c r="KS56" s="370"/>
      <c r="KT56" s="370"/>
      <c r="KU56" s="370"/>
      <c r="KV56" s="370"/>
      <c r="KW56" s="370"/>
      <c r="KX56" s="370"/>
      <c r="KY56" s="370"/>
      <c r="KZ56" s="370"/>
      <c r="LA56" s="370"/>
      <c r="LB56" s="370"/>
      <c r="LC56" s="370"/>
      <c r="LD56" s="370"/>
      <c r="LE56" s="370"/>
      <c r="LF56" s="370"/>
      <c r="LG56" s="370"/>
      <c r="LH56" s="370"/>
      <c r="LI56" s="370"/>
      <c r="LJ56" s="370"/>
      <c r="LK56" s="370"/>
      <c r="LL56" s="370"/>
      <c r="LM56" s="370"/>
      <c r="LN56" s="370"/>
      <c r="LO56" s="370"/>
      <c r="LP56" s="370"/>
      <c r="LQ56" s="370"/>
      <c r="LR56" s="370"/>
      <c r="LS56" s="370"/>
      <c r="LT56" s="370"/>
      <c r="LU56" s="370"/>
      <c r="LV56" s="370"/>
      <c r="LW56" s="370"/>
      <c r="LX56" s="370"/>
      <c r="LY56" s="370"/>
      <c r="LZ56" s="370"/>
      <c r="MA56" s="370"/>
      <c r="MB56" s="370"/>
      <c r="MC56" s="370"/>
      <c r="MD56" s="370"/>
      <c r="ME56" s="370"/>
      <c r="MF56" s="370"/>
      <c r="MG56" s="370"/>
      <c r="MH56" s="370"/>
      <c r="MI56" s="370"/>
      <c r="MJ56" s="370"/>
      <c r="MK56" s="370"/>
      <c r="ML56" s="370"/>
      <c r="MM56" s="370"/>
      <c r="MN56" s="370"/>
      <c r="MO56" s="370"/>
      <c r="MP56" s="370"/>
      <c r="MQ56" s="370"/>
      <c r="MR56" s="370"/>
      <c r="MS56" s="370"/>
      <c r="MT56" s="370"/>
      <c r="MU56" s="370"/>
      <c r="MV56" s="370"/>
      <c r="MW56" s="370"/>
      <c r="MX56" s="370"/>
      <c r="MY56" s="370"/>
      <c r="MZ56" s="370"/>
      <c r="NA56" s="370"/>
      <c r="NB56" s="370"/>
      <c r="NC56" s="370"/>
      <c r="ND56" s="370"/>
      <c r="NE56" s="370"/>
      <c r="NF56" s="370"/>
      <c r="NG56" s="370"/>
      <c r="NH56" s="370"/>
      <c r="NI56" s="370"/>
      <c r="NJ56" s="370"/>
      <c r="NK56" s="370"/>
      <c r="NL56" s="370"/>
      <c r="NM56" s="370"/>
      <c r="NN56" s="370"/>
      <c r="NO56" s="370"/>
      <c r="NP56" s="370"/>
      <c r="NQ56" s="370"/>
      <c r="NR56" s="370"/>
      <c r="NS56" s="370"/>
      <c r="NT56" s="370"/>
      <c r="NU56" s="370"/>
      <c r="NV56" s="370"/>
      <c r="NW56" s="370"/>
      <c r="NX56" s="370"/>
      <c r="NY56" s="370"/>
      <c r="NZ56" s="370"/>
      <c r="OA56" s="370"/>
      <c r="OB56" s="370"/>
      <c r="OC56" s="370"/>
      <c r="OD56" s="370"/>
      <c r="OE56" s="370"/>
      <c r="OF56" s="370"/>
      <c r="OG56" s="370"/>
      <c r="OH56" s="370"/>
      <c r="OI56" s="370"/>
      <c r="OJ56" s="370"/>
      <c r="OK56" s="370"/>
      <c r="OL56" s="370"/>
      <c r="OM56" s="370"/>
      <c r="ON56" s="370"/>
      <c r="OO56" s="370"/>
      <c r="OP56" s="370"/>
      <c r="OQ56" s="370"/>
      <c r="OR56" s="370"/>
      <c r="OS56" s="370"/>
      <c r="OT56" s="370"/>
      <c r="OU56" s="370"/>
      <c r="OV56" s="370"/>
      <c r="OW56" s="370"/>
      <c r="OX56" s="370"/>
      <c r="OY56" s="370"/>
      <c r="OZ56" s="370"/>
      <c r="PA56" s="370"/>
      <c r="PB56" s="370"/>
      <c r="PC56" s="370"/>
      <c r="PD56" s="370"/>
      <c r="PE56" s="370"/>
      <c r="PF56" s="370"/>
      <c r="PG56" s="370"/>
      <c r="PH56" s="370"/>
      <c r="PI56" s="370"/>
      <c r="PJ56" s="370"/>
      <c r="PK56" s="370"/>
      <c r="PL56" s="370"/>
      <c r="PM56" s="370"/>
      <c r="PN56" s="370"/>
      <c r="PO56" s="370"/>
      <c r="PP56" s="370"/>
      <c r="PQ56" s="370"/>
      <c r="PR56" s="370"/>
      <c r="PS56" s="370"/>
      <c r="PT56" s="370"/>
      <c r="PU56" s="370"/>
      <c r="PV56" s="370"/>
      <c r="PW56" s="370"/>
      <c r="PX56" s="370"/>
      <c r="PY56" s="370"/>
      <c r="PZ56" s="370"/>
      <c r="QA56" s="370"/>
      <c r="QB56" s="370"/>
      <c r="QC56" s="370"/>
      <c r="QD56" s="370"/>
      <c r="QE56" s="370"/>
      <c r="QF56" s="370"/>
      <c r="QG56" s="370"/>
      <c r="QH56" s="370"/>
      <c r="QI56" s="370"/>
      <c r="QJ56" s="370"/>
      <c r="QK56" s="370"/>
      <c r="QL56" s="370"/>
      <c r="QM56" s="370"/>
      <c r="QN56" s="370"/>
      <c r="QO56" s="370"/>
      <c r="QP56" s="370"/>
      <c r="QQ56" s="370"/>
      <c r="QR56" s="370"/>
      <c r="QS56" s="370"/>
      <c r="QT56" s="370"/>
      <c r="QU56" s="370"/>
      <c r="QV56" s="370"/>
      <c r="QW56" s="370"/>
      <c r="QX56" s="370"/>
      <c r="QY56" s="370"/>
      <c r="QZ56" s="370"/>
      <c r="RA56" s="370"/>
      <c r="RB56" s="370"/>
      <c r="RC56" s="370"/>
      <c r="RD56" s="370"/>
      <c r="RE56" s="370"/>
      <c r="RF56" s="370"/>
      <c r="RG56" s="370"/>
      <c r="RH56" s="370"/>
      <c r="RI56" s="370"/>
      <c r="RJ56" s="370"/>
      <c r="RK56" s="370"/>
      <c r="RL56" s="370"/>
      <c r="RM56" s="370"/>
      <c r="RN56" s="370"/>
      <c r="RO56" s="370"/>
      <c r="RP56" s="370"/>
      <c r="RQ56" s="370"/>
      <c r="RR56" s="370"/>
      <c r="RS56" s="370"/>
      <c r="RT56" s="370"/>
      <c r="RU56" s="370"/>
      <c r="RV56" s="370"/>
      <c r="RW56" s="370"/>
      <c r="RX56" s="370"/>
      <c r="RY56" s="370"/>
      <c r="RZ56" s="370"/>
      <c r="SA56" s="370"/>
      <c r="SB56" s="370"/>
      <c r="SC56" s="370"/>
      <c r="SD56" s="370"/>
      <c r="SE56" s="370"/>
      <c r="SF56" s="370"/>
      <c r="SG56" s="370"/>
      <c r="SH56" s="370"/>
      <c r="SI56" s="370"/>
      <c r="SJ56" s="370"/>
      <c r="SK56" s="370"/>
      <c r="SL56" s="370"/>
      <c r="SM56" s="370"/>
      <c r="SN56" s="370"/>
      <c r="SO56" s="370"/>
      <c r="SP56" s="370"/>
      <c r="SQ56" s="370"/>
      <c r="SR56" s="370"/>
      <c r="SS56" s="370"/>
      <c r="ST56" s="370"/>
      <c r="SU56" s="370"/>
      <c r="SV56" s="370"/>
      <c r="SW56" s="370"/>
      <c r="SX56" s="370"/>
      <c r="SY56" s="370"/>
      <c r="SZ56" s="370"/>
      <c r="TA56" s="370"/>
      <c r="TB56" s="370"/>
      <c r="TC56" s="370"/>
      <c r="TD56" s="370"/>
      <c r="TE56" s="370"/>
      <c r="TF56" s="370"/>
      <c r="TG56" s="370"/>
      <c r="TH56" s="370"/>
      <c r="TI56" s="370"/>
      <c r="TJ56" s="370"/>
      <c r="TK56" s="370"/>
      <c r="TL56" s="370"/>
      <c r="TM56" s="370"/>
      <c r="TN56" s="370"/>
      <c r="TO56" s="370"/>
      <c r="TP56" s="370"/>
      <c r="TQ56" s="370"/>
      <c r="TR56" s="370"/>
      <c r="TS56" s="370"/>
      <c r="TT56" s="370"/>
      <c r="TU56" s="370"/>
      <c r="TV56" s="370"/>
      <c r="TW56" s="370"/>
      <c r="TX56" s="370"/>
      <c r="TY56" s="370"/>
      <c r="TZ56" s="370"/>
      <c r="UA56" s="370"/>
      <c r="UB56" s="370"/>
      <c r="UC56" s="370"/>
      <c r="UD56" s="370"/>
      <c r="UE56" s="370"/>
      <c r="UF56" s="370"/>
      <c r="UG56" s="370"/>
      <c r="UH56" s="370"/>
      <c r="UI56" s="370"/>
      <c r="UJ56" s="370"/>
      <c r="UK56" s="370"/>
      <c r="UL56" s="370"/>
      <c r="UM56" s="370"/>
      <c r="UN56" s="370"/>
      <c r="UO56" s="370"/>
      <c r="UP56" s="370"/>
      <c r="UQ56" s="370"/>
      <c r="UR56" s="370"/>
      <c r="US56" s="370"/>
      <c r="UT56" s="370"/>
      <c r="UU56" s="370"/>
      <c r="UV56" s="370"/>
      <c r="UW56" s="370"/>
      <c r="UX56" s="370"/>
      <c r="UY56" s="370"/>
      <c r="UZ56" s="370"/>
      <c r="VA56" s="370"/>
      <c r="VB56" s="370"/>
      <c r="VC56" s="370"/>
      <c r="VD56" s="370"/>
      <c r="VE56" s="370"/>
      <c r="VF56" s="370"/>
      <c r="VG56" s="370"/>
      <c r="VH56" s="370"/>
      <c r="VI56" s="370"/>
      <c r="VJ56" s="370"/>
      <c r="VK56" s="370"/>
      <c r="VL56" s="370"/>
      <c r="VM56" s="370"/>
      <c r="VN56" s="370"/>
      <c r="VO56" s="370"/>
      <c r="VP56" s="370"/>
      <c r="VQ56" s="370"/>
      <c r="VR56" s="370"/>
      <c r="VS56" s="370"/>
      <c r="VT56" s="370"/>
      <c r="VU56" s="370"/>
      <c r="VV56" s="370"/>
      <c r="VW56" s="370"/>
      <c r="VX56" s="370"/>
      <c r="VY56" s="370"/>
      <c r="VZ56" s="370"/>
      <c r="WA56" s="370"/>
      <c r="WB56" s="370"/>
      <c r="WC56" s="370"/>
      <c r="WD56" s="370"/>
      <c r="WE56" s="370"/>
      <c r="WF56" s="370"/>
      <c r="WG56" s="370"/>
      <c r="WH56" s="370"/>
      <c r="WI56" s="370"/>
      <c r="WJ56" s="370"/>
      <c r="WK56" s="370"/>
      <c r="WL56" s="370"/>
      <c r="WM56" s="370"/>
      <c r="WN56" s="370"/>
      <c r="WO56" s="370"/>
      <c r="WP56" s="370"/>
      <c r="WQ56" s="370"/>
      <c r="WR56" s="370"/>
      <c r="WS56" s="370"/>
      <c r="WT56" s="370"/>
      <c r="WU56" s="370"/>
      <c r="WV56" s="370"/>
      <c r="WW56" s="370"/>
      <c r="WX56" s="370"/>
      <c r="WY56" s="370"/>
      <c r="WZ56" s="370"/>
      <c r="XA56" s="370"/>
      <c r="XB56" s="370"/>
      <c r="XC56" s="370"/>
      <c r="XD56" s="370"/>
      <c r="XE56" s="370"/>
      <c r="XF56" s="370"/>
      <c r="XG56" s="370"/>
      <c r="XH56" s="370"/>
      <c r="XI56" s="370"/>
      <c r="XJ56" s="370"/>
      <c r="XK56" s="370"/>
      <c r="XL56" s="370"/>
      <c r="XM56" s="370"/>
      <c r="XN56" s="370"/>
      <c r="XO56" s="370"/>
      <c r="XP56" s="370"/>
      <c r="XQ56" s="370"/>
      <c r="XR56" s="370"/>
      <c r="XS56" s="370"/>
      <c r="XT56" s="370"/>
      <c r="XU56" s="370"/>
      <c r="XV56" s="370"/>
      <c r="XW56" s="370"/>
      <c r="XX56" s="370"/>
      <c r="XY56" s="370"/>
      <c r="XZ56" s="370"/>
      <c r="YA56" s="370"/>
      <c r="YB56" s="370"/>
      <c r="YC56" s="370"/>
      <c r="YD56" s="370"/>
      <c r="YE56" s="370"/>
      <c r="YF56" s="370"/>
      <c r="YG56" s="370"/>
      <c r="YH56" s="370"/>
      <c r="YI56" s="370"/>
      <c r="YJ56" s="370"/>
      <c r="YK56" s="370"/>
      <c r="YL56" s="370"/>
      <c r="YM56" s="370"/>
      <c r="YN56" s="370"/>
      <c r="YO56" s="370"/>
      <c r="YP56" s="370"/>
      <c r="YQ56" s="370"/>
      <c r="YR56" s="370"/>
      <c r="YS56" s="370"/>
      <c r="YT56" s="370"/>
      <c r="YU56" s="370"/>
      <c r="YV56" s="370"/>
      <c r="YW56" s="370"/>
      <c r="YX56" s="370"/>
      <c r="YY56" s="370"/>
      <c r="YZ56" s="370"/>
      <c r="ZA56" s="370"/>
      <c r="ZB56" s="370"/>
      <c r="ZC56" s="370"/>
      <c r="ZD56" s="370"/>
      <c r="ZE56" s="370"/>
      <c r="ZF56" s="370"/>
      <c r="ZG56" s="370"/>
      <c r="ZH56" s="370"/>
      <c r="ZI56" s="370"/>
      <c r="ZJ56" s="370"/>
      <c r="ZK56" s="370"/>
      <c r="ZL56" s="370"/>
      <c r="ZM56" s="370"/>
      <c r="ZN56" s="370"/>
      <c r="ZO56" s="370"/>
      <c r="ZP56" s="370"/>
      <c r="ZQ56" s="370"/>
      <c r="ZR56" s="370"/>
      <c r="ZS56" s="370"/>
      <c r="ZT56" s="370"/>
      <c r="ZU56" s="370"/>
      <c r="ZV56" s="370"/>
      <c r="ZW56" s="370"/>
      <c r="ZX56" s="370"/>
      <c r="ZY56" s="370"/>
      <c r="ZZ56" s="370"/>
      <c r="AAA56" s="370"/>
      <c r="AAB56" s="370"/>
      <c r="AAC56" s="370"/>
      <c r="AAD56" s="370"/>
      <c r="AAE56" s="370"/>
      <c r="AAF56" s="370"/>
      <c r="AAG56" s="370"/>
      <c r="AAH56" s="370"/>
      <c r="AAI56" s="370"/>
      <c r="AAJ56" s="370"/>
      <c r="AAK56" s="370"/>
      <c r="AAL56" s="370"/>
      <c r="AAM56" s="370"/>
      <c r="AAN56" s="370"/>
      <c r="AAO56" s="370"/>
      <c r="AAP56" s="370"/>
      <c r="AAQ56" s="370"/>
      <c r="AAR56" s="370"/>
      <c r="AAS56" s="370"/>
      <c r="AAT56" s="370"/>
      <c r="AAU56" s="370"/>
      <c r="AAV56" s="370"/>
      <c r="AAW56" s="370"/>
      <c r="AAX56" s="370"/>
      <c r="AAY56" s="370"/>
      <c r="AAZ56" s="370"/>
      <c r="ABA56" s="370"/>
      <c r="ABB56" s="370"/>
      <c r="ABC56" s="370"/>
      <c r="ABD56" s="370"/>
      <c r="ABE56" s="370"/>
      <c r="ABF56" s="370"/>
      <c r="ABG56" s="370"/>
      <c r="ABH56" s="370"/>
      <c r="ABI56" s="370"/>
      <c r="ABJ56" s="370"/>
      <c r="ABK56" s="370"/>
      <c r="ABL56" s="370"/>
      <c r="ABM56" s="370"/>
      <c r="ABN56" s="370"/>
      <c r="ABO56" s="370"/>
      <c r="ABP56" s="370"/>
      <c r="ABQ56" s="370"/>
      <c r="ABR56" s="370"/>
      <c r="ABS56" s="370"/>
      <c r="ABT56" s="370"/>
      <c r="ABU56" s="370"/>
      <c r="ABV56" s="370"/>
      <c r="ABW56" s="370"/>
      <c r="ABX56" s="370"/>
      <c r="ABY56" s="370"/>
      <c r="ABZ56" s="370"/>
      <c r="ACA56" s="370"/>
      <c r="ACB56" s="370"/>
      <c r="ACC56" s="370"/>
      <c r="ACD56" s="370"/>
      <c r="ACE56" s="370"/>
      <c r="ACF56" s="370"/>
      <c r="ACG56" s="370"/>
      <c r="ACH56" s="370"/>
      <c r="ACI56" s="370"/>
      <c r="ACJ56" s="370"/>
      <c r="ACK56" s="370"/>
      <c r="ACL56" s="370"/>
      <c r="ACM56" s="370"/>
      <c r="ACN56" s="370"/>
      <c r="ACO56" s="370"/>
      <c r="ACP56" s="370"/>
      <c r="ACQ56" s="370"/>
      <c r="ACR56" s="370"/>
      <c r="ACS56" s="370"/>
      <c r="ACT56" s="370"/>
      <c r="ACU56" s="370"/>
      <c r="ACV56" s="370"/>
      <c r="ACW56" s="370"/>
      <c r="ACX56" s="370"/>
      <c r="ACY56" s="370"/>
      <c r="ACZ56" s="370"/>
      <c r="ADA56" s="370"/>
      <c r="ADB56" s="370"/>
      <c r="ADC56" s="370"/>
      <c r="ADD56" s="370"/>
      <c r="ADE56" s="370"/>
      <c r="ADF56" s="370"/>
      <c r="ADG56" s="370"/>
      <c r="ADH56" s="370"/>
      <c r="ADI56" s="370"/>
      <c r="ADJ56" s="370"/>
      <c r="ADK56" s="370"/>
      <c r="ADL56" s="370"/>
      <c r="ADM56" s="370"/>
      <c r="ADN56" s="370"/>
      <c r="ADO56" s="370"/>
      <c r="ADP56" s="370"/>
      <c r="ADQ56" s="370"/>
      <c r="ADR56" s="370"/>
      <c r="ADS56" s="370"/>
      <c r="ADT56" s="370"/>
      <c r="ADU56" s="370"/>
      <c r="ADV56" s="370"/>
      <c r="ADW56" s="370"/>
      <c r="ADX56" s="370"/>
      <c r="ADY56" s="370"/>
      <c r="ADZ56" s="370"/>
      <c r="AEA56" s="370"/>
      <c r="AEB56" s="370"/>
      <c r="AEC56" s="370"/>
      <c r="AED56" s="370"/>
      <c r="AEE56" s="370"/>
      <c r="AEF56" s="370"/>
      <c r="AEG56" s="370"/>
      <c r="AEH56" s="370"/>
      <c r="AEI56" s="370"/>
      <c r="AEJ56" s="370"/>
      <c r="AEK56" s="370"/>
      <c r="AEL56" s="370"/>
      <c r="AEM56" s="370"/>
      <c r="AEN56" s="370"/>
      <c r="AEO56" s="370"/>
      <c r="AEP56" s="370"/>
      <c r="AEQ56" s="370"/>
      <c r="AER56" s="370"/>
      <c r="AES56" s="370"/>
      <c r="AET56" s="370"/>
      <c r="AEU56" s="370"/>
      <c r="AEV56" s="370"/>
      <c r="AEW56" s="370"/>
      <c r="AEX56" s="370"/>
      <c r="AEY56" s="370"/>
      <c r="AEZ56" s="370"/>
      <c r="AFA56" s="370"/>
      <c r="AFB56" s="370"/>
      <c r="AFC56" s="370"/>
      <c r="AFD56" s="370"/>
      <c r="AFE56" s="370"/>
      <c r="AFF56" s="370"/>
      <c r="AFG56" s="370"/>
      <c r="AFH56" s="370"/>
      <c r="AFI56" s="370"/>
      <c r="AFJ56" s="370"/>
      <c r="AFK56" s="370"/>
      <c r="AFL56" s="370"/>
      <c r="AFM56" s="370"/>
      <c r="AFN56" s="370"/>
      <c r="AFO56" s="370"/>
      <c r="AFP56" s="370"/>
      <c r="AFQ56" s="370"/>
      <c r="AFR56" s="370"/>
      <c r="AFS56" s="370"/>
      <c r="AFT56" s="370"/>
      <c r="AFU56" s="370"/>
      <c r="AFV56" s="370"/>
      <c r="AFW56" s="370"/>
      <c r="AFX56" s="370"/>
      <c r="AFY56" s="370"/>
      <c r="AFZ56" s="370"/>
      <c r="AGA56" s="370"/>
      <c r="AGB56" s="370"/>
      <c r="AGC56" s="370"/>
      <c r="AGD56" s="370"/>
      <c r="AGE56" s="370"/>
      <c r="AGF56" s="370"/>
      <c r="AGG56" s="370"/>
      <c r="AGH56" s="370"/>
      <c r="AGI56" s="370"/>
      <c r="AGJ56" s="370"/>
      <c r="AGK56" s="370"/>
      <c r="AGL56" s="370"/>
      <c r="AGM56" s="370"/>
      <c r="AGN56" s="370"/>
      <c r="AGO56" s="370"/>
      <c r="AGP56" s="370"/>
      <c r="AGQ56" s="370"/>
      <c r="AGR56" s="370"/>
      <c r="AGS56" s="370"/>
      <c r="AGT56" s="370"/>
      <c r="AGU56" s="370"/>
      <c r="AGV56" s="370"/>
      <c r="AGW56" s="370"/>
      <c r="AGX56" s="370"/>
      <c r="AGY56" s="370"/>
      <c r="AGZ56" s="370"/>
      <c r="AHA56" s="370"/>
      <c r="AHB56" s="370"/>
      <c r="AHC56" s="370"/>
      <c r="AHD56" s="370"/>
      <c r="AHE56" s="370"/>
      <c r="AHF56" s="370"/>
      <c r="AHG56" s="370"/>
      <c r="AHH56" s="370"/>
      <c r="AHI56" s="370"/>
      <c r="AHJ56" s="370"/>
      <c r="AHK56" s="370"/>
      <c r="AHL56" s="370"/>
      <c r="AHM56" s="370"/>
      <c r="AHN56" s="370"/>
      <c r="AHO56" s="370"/>
      <c r="AHP56" s="370"/>
      <c r="AHQ56" s="370"/>
      <c r="AHR56" s="370"/>
      <c r="AHS56" s="370"/>
      <c r="AHT56" s="370"/>
      <c r="AHU56" s="370"/>
      <c r="AHV56" s="370"/>
      <c r="AHW56" s="370"/>
      <c r="AHX56" s="370"/>
      <c r="AHY56" s="370"/>
      <c r="AHZ56" s="370"/>
      <c r="AIA56" s="370"/>
      <c r="AIB56" s="370"/>
      <c r="AIC56" s="370"/>
      <c r="AID56" s="370"/>
      <c r="AIE56" s="370"/>
      <c r="AIF56" s="370"/>
      <c r="AIG56" s="370"/>
      <c r="AIH56" s="370"/>
      <c r="AII56" s="370"/>
      <c r="AIJ56" s="370"/>
      <c r="AIK56" s="370"/>
      <c r="AIL56" s="370"/>
      <c r="AIM56" s="370"/>
      <c r="AIN56" s="370"/>
      <c r="AIO56" s="370"/>
      <c r="AIP56" s="370"/>
      <c r="AIQ56" s="370"/>
      <c r="AIR56" s="370"/>
      <c r="AIS56" s="370"/>
      <c r="AIT56" s="370"/>
      <c r="AIU56" s="370"/>
      <c r="AIV56" s="370"/>
      <c r="AIW56" s="370"/>
      <c r="AIX56" s="370"/>
      <c r="AIY56" s="370"/>
      <c r="AIZ56" s="370"/>
      <c r="AJA56" s="370"/>
      <c r="AJB56" s="370"/>
      <c r="AJC56" s="370"/>
      <c r="AJD56" s="370"/>
      <c r="AJE56" s="370"/>
      <c r="AJF56" s="370"/>
      <c r="AJG56" s="370"/>
      <c r="AJH56" s="370"/>
      <c r="AJI56" s="370"/>
      <c r="AJJ56" s="370"/>
      <c r="AJK56" s="370"/>
      <c r="AJL56" s="370"/>
      <c r="AJM56" s="370"/>
      <c r="AJN56" s="370"/>
      <c r="AJO56" s="370"/>
      <c r="AJP56" s="370"/>
      <c r="AJQ56" s="370"/>
      <c r="AJR56" s="370"/>
      <c r="AJS56" s="370"/>
      <c r="AJT56" s="370"/>
      <c r="AJU56" s="370"/>
      <c r="AJV56" s="370"/>
      <c r="AJW56" s="370"/>
      <c r="AJX56" s="370"/>
      <c r="AJY56" s="370"/>
      <c r="AJZ56" s="370"/>
      <c r="AKA56" s="370"/>
      <c r="AKB56" s="370"/>
      <c r="AKC56" s="370"/>
      <c r="AKD56" s="370"/>
      <c r="AKE56" s="370"/>
      <c r="AKF56" s="370"/>
      <c r="AKG56" s="370"/>
      <c r="AKH56" s="370"/>
      <c r="AKI56" s="370"/>
      <c r="AKJ56" s="370"/>
      <c r="AKK56" s="370"/>
      <c r="AKL56" s="370"/>
      <c r="AKM56" s="370"/>
      <c r="AKN56" s="370"/>
      <c r="AKO56" s="370"/>
      <c r="AKP56" s="370"/>
      <c r="AKQ56" s="370"/>
      <c r="AKR56" s="370"/>
      <c r="AKS56" s="370"/>
      <c r="AKT56" s="370"/>
      <c r="AKU56" s="370"/>
      <c r="AKV56" s="370"/>
      <c r="AKW56" s="370"/>
      <c r="AKX56" s="370"/>
      <c r="AKY56" s="370"/>
      <c r="AKZ56" s="370"/>
      <c r="ALA56" s="370"/>
      <c r="ALB56" s="370"/>
      <c r="ALC56" s="370"/>
      <c r="ALD56" s="370"/>
      <c r="ALE56" s="370"/>
      <c r="ALF56" s="370"/>
      <c r="ALG56" s="370"/>
      <c r="ALH56" s="370"/>
      <c r="ALI56" s="370"/>
      <c r="ALJ56" s="370"/>
      <c r="ALK56" s="370"/>
      <c r="ALL56" s="370"/>
      <c r="ALM56" s="370"/>
      <c r="ALN56" s="370"/>
      <c r="ALO56" s="370"/>
      <c r="ALP56" s="370"/>
      <c r="ALQ56" s="370"/>
      <c r="ALR56" s="370"/>
      <c r="ALS56" s="370"/>
      <c r="ALT56" s="370"/>
      <c r="ALU56" s="370"/>
      <c r="ALV56" s="370"/>
      <c r="ALW56" s="370"/>
      <c r="ALX56" s="370"/>
      <c r="ALY56" s="370"/>
      <c r="ALZ56" s="370"/>
      <c r="AMA56" s="370"/>
      <c r="AMB56" s="370"/>
      <c r="AMC56" s="370"/>
      <c r="AMD56" s="370"/>
      <c r="AME56" s="370"/>
      <c r="AMF56" s="370"/>
      <c r="AMG56" s="370"/>
      <c r="AMH56" s="370"/>
      <c r="AMI56" s="370"/>
      <c r="AMJ56" s="370"/>
      <c r="AMK56" s="370"/>
      <c r="AML56" s="370"/>
      <c r="AMM56" s="370"/>
      <c r="AMN56" s="370"/>
      <c r="AMO56" s="370"/>
      <c r="AMP56" s="370"/>
      <c r="AMQ56" s="370"/>
      <c r="AMR56" s="370"/>
      <c r="AMS56" s="370"/>
      <c r="AMT56" s="370"/>
      <c r="AMU56" s="370"/>
      <c r="AMV56" s="370"/>
      <c r="AMW56" s="370"/>
      <c r="AMX56" s="370"/>
      <c r="AMY56" s="370"/>
      <c r="AMZ56" s="370"/>
      <c r="ANA56" s="370"/>
      <c r="ANB56" s="370"/>
      <c r="ANC56" s="370"/>
      <c r="AND56" s="370"/>
      <c r="ANE56" s="370"/>
      <c r="ANF56" s="370"/>
      <c r="ANG56" s="370"/>
      <c r="ANH56" s="370"/>
      <c r="ANI56" s="370"/>
      <c r="ANJ56" s="370"/>
      <c r="ANK56" s="370"/>
      <c r="ANL56" s="370"/>
      <c r="ANM56" s="370"/>
      <c r="ANN56" s="370"/>
      <c r="ANO56" s="370"/>
      <c r="ANP56" s="370"/>
      <c r="ANQ56" s="370"/>
      <c r="ANR56" s="370"/>
      <c r="ANS56" s="370"/>
      <c r="ANT56" s="370"/>
      <c r="ANU56" s="370"/>
      <c r="ANV56" s="370"/>
      <c r="ANW56" s="370"/>
      <c r="ANX56" s="370"/>
      <c r="ANY56" s="370"/>
      <c r="ANZ56" s="370"/>
      <c r="AOA56" s="370"/>
      <c r="AOB56" s="370"/>
      <c r="AOC56" s="370"/>
      <c r="AOD56" s="370"/>
      <c r="AOE56" s="370"/>
      <c r="AOF56" s="370"/>
      <c r="AOG56" s="370"/>
      <c r="AOH56" s="370"/>
      <c r="AOI56" s="370"/>
      <c r="AOJ56" s="370"/>
      <c r="AOK56" s="370"/>
      <c r="AOL56" s="370"/>
      <c r="AOM56" s="370"/>
      <c r="AON56" s="370"/>
      <c r="AOO56" s="370"/>
      <c r="AOP56" s="370"/>
      <c r="AOQ56" s="370"/>
      <c r="AOR56" s="370"/>
      <c r="AOS56" s="370"/>
      <c r="AOT56" s="370"/>
      <c r="AOU56" s="370"/>
      <c r="AOV56" s="370"/>
      <c r="AOW56" s="370"/>
      <c r="AOX56" s="370"/>
      <c r="AOY56" s="370"/>
      <c r="AOZ56" s="370"/>
      <c r="APA56" s="370"/>
      <c r="APB56" s="370"/>
      <c r="APC56" s="370"/>
      <c r="APD56" s="370"/>
      <c r="APE56" s="370"/>
      <c r="APF56" s="370"/>
      <c r="APG56" s="370"/>
      <c r="APH56" s="370"/>
      <c r="API56" s="370"/>
      <c r="APJ56" s="370"/>
      <c r="APK56" s="370"/>
      <c r="APL56" s="370"/>
      <c r="APM56" s="370"/>
      <c r="APN56" s="370"/>
      <c r="APO56" s="370"/>
      <c r="APP56" s="370"/>
      <c r="APQ56" s="370"/>
      <c r="APR56" s="370"/>
      <c r="APS56" s="370"/>
      <c r="APT56" s="370"/>
      <c r="APU56" s="370"/>
      <c r="APV56" s="370"/>
      <c r="APW56" s="370"/>
      <c r="APX56" s="370"/>
      <c r="APY56" s="370"/>
      <c r="APZ56" s="370"/>
      <c r="AQA56" s="370"/>
      <c r="AQB56" s="370"/>
      <c r="AQC56" s="370"/>
      <c r="AQD56" s="370"/>
      <c r="AQE56" s="370"/>
      <c r="AQF56" s="370"/>
      <c r="AQG56" s="370"/>
      <c r="AQH56" s="370"/>
      <c r="AQI56" s="370"/>
      <c r="AQJ56" s="370"/>
      <c r="AQK56" s="370"/>
      <c r="AQL56" s="370"/>
      <c r="AQM56" s="370"/>
      <c r="AQN56" s="370"/>
      <c r="AQO56" s="370"/>
      <c r="AQP56" s="370"/>
      <c r="AQQ56" s="370"/>
      <c r="AQR56" s="370"/>
      <c r="AQS56" s="370"/>
      <c r="AQT56" s="370"/>
      <c r="AQU56" s="370"/>
      <c r="AQV56" s="370"/>
      <c r="AQW56" s="370"/>
      <c r="AQX56" s="370"/>
      <c r="AQY56" s="370"/>
      <c r="AQZ56" s="370"/>
      <c r="ARA56" s="370"/>
      <c r="ARB56" s="370"/>
      <c r="ARC56" s="370"/>
      <c r="ARD56" s="370"/>
      <c r="ARE56" s="370"/>
      <c r="ARF56" s="370"/>
      <c r="ARG56" s="370"/>
      <c r="ARH56" s="370"/>
      <c r="ARI56" s="370"/>
      <c r="ARJ56" s="370"/>
      <c r="ARK56" s="370"/>
      <c r="ARL56" s="370"/>
      <c r="ARM56" s="370"/>
      <c r="ARN56" s="370"/>
      <c r="ARO56" s="370"/>
      <c r="ARP56" s="370"/>
      <c r="ARQ56" s="370"/>
      <c r="ARR56" s="370"/>
      <c r="ARS56" s="370"/>
      <c r="ART56" s="370"/>
      <c r="ARU56" s="370"/>
      <c r="ARV56" s="370"/>
      <c r="ARW56" s="370"/>
      <c r="ARX56" s="370"/>
      <c r="ARY56" s="370"/>
      <c r="ARZ56" s="370"/>
      <c r="ASA56" s="370"/>
      <c r="ASB56" s="370"/>
      <c r="ASC56" s="370"/>
      <c r="ASD56" s="370"/>
      <c r="ASE56" s="370"/>
      <c r="ASF56" s="370"/>
      <c r="ASG56" s="370"/>
      <c r="ASH56" s="370"/>
      <c r="ASI56" s="370"/>
      <c r="ASJ56" s="370"/>
      <c r="ASK56" s="370"/>
      <c r="ASL56" s="370"/>
      <c r="ASM56" s="370"/>
      <c r="ASN56" s="370"/>
      <c r="ASO56" s="370"/>
      <c r="ASP56" s="370"/>
      <c r="ASQ56" s="370"/>
      <c r="ASR56" s="370"/>
      <c r="ASS56" s="370"/>
      <c r="AST56" s="370"/>
      <c r="ASU56" s="370"/>
      <c r="ASV56" s="370"/>
      <c r="ASW56" s="370"/>
      <c r="ASX56" s="370"/>
      <c r="ASY56" s="370"/>
      <c r="ASZ56" s="370"/>
      <c r="ATA56" s="370"/>
      <c r="ATB56" s="370"/>
      <c r="ATC56" s="370"/>
      <c r="ATD56" s="370"/>
      <c r="ATE56" s="370"/>
      <c r="ATF56" s="370"/>
      <c r="ATG56" s="370"/>
      <c r="ATH56" s="370"/>
      <c r="ATI56" s="370"/>
      <c r="ATJ56" s="370"/>
      <c r="ATK56" s="370"/>
      <c r="ATL56" s="370"/>
      <c r="ATM56" s="370"/>
      <c r="ATN56" s="370"/>
      <c r="ATO56" s="370"/>
      <c r="ATP56" s="370"/>
      <c r="ATQ56" s="370"/>
      <c r="ATR56" s="370"/>
      <c r="ATS56" s="370"/>
      <c r="ATT56" s="370"/>
      <c r="ATU56" s="370"/>
      <c r="ATV56" s="370"/>
      <c r="ATW56" s="370"/>
      <c r="ATX56" s="370"/>
      <c r="ATY56" s="370"/>
      <c r="ATZ56" s="370"/>
      <c r="AUA56" s="370"/>
      <c r="AUB56" s="370"/>
      <c r="AUC56" s="370"/>
      <c r="AUD56" s="370"/>
      <c r="AUE56" s="370"/>
      <c r="AUF56" s="370"/>
      <c r="AUG56" s="370"/>
      <c r="AUH56" s="370"/>
      <c r="AUI56" s="370"/>
      <c r="AUJ56" s="370"/>
      <c r="AUK56" s="370"/>
      <c r="AUL56" s="370"/>
      <c r="AUM56" s="370"/>
      <c r="AUN56" s="370"/>
      <c r="AUO56" s="370"/>
      <c r="AUP56" s="370"/>
      <c r="AUQ56" s="370"/>
      <c r="AUR56" s="370"/>
      <c r="AUS56" s="370"/>
      <c r="AUT56" s="370"/>
      <c r="AUU56" s="370"/>
      <c r="AUV56" s="370"/>
      <c r="AUW56" s="370"/>
      <c r="AUX56" s="370"/>
      <c r="AUY56" s="370"/>
      <c r="AUZ56" s="370"/>
      <c r="AVA56" s="370"/>
      <c r="AVB56" s="370"/>
      <c r="AVC56" s="370"/>
      <c r="AVD56" s="370"/>
      <c r="AVE56" s="370"/>
      <c r="AVF56" s="370"/>
      <c r="AVG56" s="370"/>
      <c r="AVH56" s="370"/>
      <c r="AVI56" s="370"/>
      <c r="AVJ56" s="370"/>
      <c r="AVK56" s="370"/>
      <c r="AVL56" s="370"/>
      <c r="AVM56" s="370"/>
      <c r="AVN56" s="370"/>
      <c r="AVO56" s="370"/>
      <c r="AVP56" s="370"/>
      <c r="AVQ56" s="370"/>
      <c r="AVR56" s="370"/>
      <c r="AVS56" s="370"/>
      <c r="AVT56" s="370"/>
      <c r="AVU56" s="370"/>
      <c r="AVV56" s="370"/>
      <c r="AVW56" s="370"/>
      <c r="AVX56" s="370"/>
      <c r="AVY56" s="370"/>
      <c r="AVZ56" s="370"/>
      <c r="AWA56" s="370"/>
      <c r="AWB56" s="370"/>
      <c r="AWC56" s="370"/>
      <c r="AWD56" s="370"/>
      <c r="AWE56" s="370"/>
      <c r="AWF56" s="370"/>
      <c r="AWG56" s="370"/>
      <c r="AWH56" s="370"/>
      <c r="AWI56" s="370"/>
      <c r="AWJ56" s="370"/>
      <c r="AWK56" s="370"/>
      <c r="AWL56" s="370"/>
      <c r="AWM56" s="370"/>
      <c r="AWN56" s="370"/>
      <c r="AWO56" s="370"/>
      <c r="AWP56" s="370"/>
      <c r="AWQ56" s="370"/>
      <c r="AWR56" s="370"/>
      <c r="AWS56" s="370"/>
      <c r="AWT56" s="370"/>
      <c r="AWU56" s="370"/>
      <c r="AWV56" s="370"/>
      <c r="AWW56" s="370"/>
      <c r="AWX56" s="370"/>
      <c r="AWY56" s="370"/>
      <c r="AWZ56" s="370"/>
      <c r="AXA56" s="370"/>
      <c r="AXB56" s="370"/>
      <c r="AXC56" s="370"/>
      <c r="AXD56" s="370"/>
      <c r="AXE56" s="370"/>
      <c r="AXF56" s="370"/>
      <c r="AXG56" s="370"/>
      <c r="AXH56" s="370"/>
      <c r="AXI56" s="370"/>
      <c r="AXJ56" s="370"/>
      <c r="AXK56" s="370"/>
      <c r="AXL56" s="370"/>
      <c r="AXM56" s="370"/>
      <c r="AXN56" s="370"/>
      <c r="AXO56" s="370"/>
      <c r="AXP56" s="370"/>
      <c r="AXQ56" s="370"/>
      <c r="AXR56" s="370"/>
      <c r="AXS56" s="370"/>
      <c r="AXT56" s="370"/>
      <c r="AXU56" s="370"/>
      <c r="AXV56" s="370"/>
      <c r="AXW56" s="370"/>
      <c r="AXX56" s="370"/>
      <c r="AXY56" s="370"/>
      <c r="AXZ56" s="370"/>
      <c r="AYA56" s="370"/>
      <c r="AYB56" s="370"/>
      <c r="AYC56" s="370"/>
      <c r="AYD56" s="370"/>
      <c r="AYE56" s="370"/>
      <c r="AYF56" s="370"/>
      <c r="AYG56" s="370"/>
      <c r="AYH56" s="370"/>
      <c r="AYI56" s="370"/>
      <c r="AYJ56" s="370"/>
      <c r="AYK56" s="370"/>
      <c r="AYL56" s="370"/>
      <c r="AYM56" s="370"/>
      <c r="AYN56" s="370"/>
      <c r="AYO56" s="370"/>
      <c r="AYP56" s="370"/>
      <c r="AYQ56" s="370"/>
      <c r="AYR56" s="370"/>
      <c r="AYS56" s="370"/>
      <c r="AYT56" s="370"/>
      <c r="AYU56" s="370"/>
      <c r="AYV56" s="370"/>
      <c r="AYW56" s="370"/>
      <c r="AYX56" s="370"/>
      <c r="AYY56" s="370"/>
      <c r="AYZ56" s="370"/>
      <c r="AZA56" s="370"/>
      <c r="AZB56" s="370"/>
      <c r="AZC56" s="370"/>
      <c r="AZD56" s="370"/>
      <c r="AZE56" s="370"/>
      <c r="AZF56" s="370"/>
      <c r="AZG56" s="370"/>
      <c r="AZH56" s="370"/>
      <c r="AZI56" s="370"/>
      <c r="AZJ56" s="370"/>
      <c r="AZK56" s="370"/>
      <c r="AZL56" s="370"/>
      <c r="AZM56" s="370"/>
      <c r="AZN56" s="370"/>
      <c r="AZO56" s="370"/>
      <c r="AZP56" s="370"/>
      <c r="AZQ56" s="370"/>
      <c r="AZR56" s="370"/>
      <c r="AZS56" s="370"/>
      <c r="AZT56" s="370"/>
      <c r="AZU56" s="370"/>
      <c r="AZV56" s="370"/>
      <c r="AZW56" s="370"/>
      <c r="AZX56" s="370"/>
      <c r="AZY56" s="370"/>
      <c r="AZZ56" s="370"/>
      <c r="BAA56" s="370"/>
      <c r="BAB56" s="370"/>
      <c r="BAC56" s="370"/>
      <c r="BAD56" s="370"/>
      <c r="BAE56" s="370"/>
      <c r="BAF56" s="370"/>
      <c r="BAG56" s="370"/>
      <c r="BAH56" s="370"/>
      <c r="BAI56" s="370"/>
      <c r="BAJ56" s="370"/>
      <c r="BAK56" s="370"/>
      <c r="BAL56" s="370"/>
      <c r="BAM56" s="370"/>
      <c r="BAN56" s="370"/>
      <c r="BAO56" s="370"/>
      <c r="BAP56" s="370"/>
      <c r="BAQ56" s="370"/>
      <c r="BAR56" s="370"/>
      <c r="BAS56" s="370"/>
      <c r="BAT56" s="370"/>
      <c r="BAU56" s="370"/>
      <c r="BAV56" s="370"/>
      <c r="BAW56" s="370"/>
      <c r="BAX56" s="370"/>
      <c r="BAY56" s="370"/>
      <c r="BAZ56" s="370"/>
      <c r="BBA56" s="370"/>
      <c r="BBB56" s="370"/>
      <c r="BBC56" s="370"/>
      <c r="BBD56" s="370"/>
      <c r="BBE56" s="370"/>
      <c r="BBF56" s="370"/>
      <c r="BBG56" s="370"/>
      <c r="BBH56" s="370"/>
      <c r="BBI56" s="370"/>
      <c r="BBJ56" s="370"/>
      <c r="BBK56" s="370"/>
      <c r="BBL56" s="370"/>
      <c r="BBM56" s="370"/>
      <c r="BBN56" s="370"/>
      <c r="BBO56" s="370"/>
      <c r="BBP56" s="370"/>
      <c r="BBQ56" s="370"/>
      <c r="BBR56" s="370"/>
      <c r="BBS56" s="370"/>
      <c r="BBT56" s="370"/>
      <c r="BBU56" s="370"/>
      <c r="BBV56" s="370"/>
      <c r="BBW56" s="370"/>
      <c r="BBX56" s="370"/>
      <c r="BBY56" s="370"/>
      <c r="BBZ56" s="370"/>
      <c r="BCA56" s="370"/>
      <c r="BCB56" s="370"/>
      <c r="BCC56" s="370"/>
      <c r="BCD56" s="370"/>
      <c r="BCE56" s="370"/>
      <c r="BCF56" s="370"/>
      <c r="BCG56" s="370"/>
      <c r="BCH56" s="370"/>
      <c r="BCI56" s="370"/>
      <c r="BCJ56" s="370"/>
      <c r="BCK56" s="370"/>
      <c r="BCL56" s="370"/>
      <c r="BCM56" s="370"/>
      <c r="BCN56" s="370"/>
      <c r="BCO56" s="370"/>
      <c r="BCP56" s="370"/>
      <c r="BCQ56" s="370"/>
      <c r="BCR56" s="370"/>
      <c r="BCS56" s="370"/>
      <c r="BCT56" s="370"/>
      <c r="BCU56" s="370"/>
      <c r="BCV56" s="370"/>
      <c r="BCW56" s="370"/>
      <c r="BCX56" s="370"/>
      <c r="BCY56" s="370"/>
      <c r="BCZ56" s="370"/>
      <c r="BDA56" s="370"/>
      <c r="BDB56" s="370"/>
      <c r="BDC56" s="370"/>
      <c r="BDD56" s="370"/>
      <c r="BDE56" s="370"/>
      <c r="BDF56" s="370"/>
      <c r="BDG56" s="370"/>
      <c r="BDH56" s="370"/>
      <c r="BDI56" s="370"/>
      <c r="BDJ56" s="370"/>
      <c r="BDK56" s="370"/>
      <c r="BDL56" s="370"/>
      <c r="BDM56" s="370"/>
      <c r="BDN56" s="370"/>
      <c r="BDO56" s="370"/>
      <c r="BDP56" s="370"/>
      <c r="BDQ56" s="370"/>
      <c r="BDR56" s="370"/>
      <c r="BDS56" s="370"/>
      <c r="BDT56" s="370"/>
      <c r="BDU56" s="370"/>
      <c r="BDV56" s="370"/>
      <c r="BDW56" s="370"/>
      <c r="BDX56" s="370"/>
      <c r="BDY56" s="370"/>
      <c r="BDZ56" s="370"/>
      <c r="BEA56" s="370"/>
      <c r="BEB56" s="370"/>
      <c r="BEC56" s="370"/>
      <c r="BED56" s="370"/>
      <c r="BEE56" s="370"/>
      <c r="BEF56" s="370"/>
      <c r="BEG56" s="370"/>
      <c r="BEH56" s="370"/>
      <c r="BEI56" s="370"/>
      <c r="BEJ56" s="370"/>
      <c r="BEK56" s="370"/>
      <c r="BEL56" s="370"/>
      <c r="BEM56" s="370"/>
      <c r="BEN56" s="370"/>
      <c r="BEO56" s="370"/>
      <c r="BEP56" s="370"/>
      <c r="BEQ56" s="370"/>
      <c r="BER56" s="370"/>
      <c r="BES56" s="370"/>
      <c r="BET56" s="370"/>
      <c r="BEU56" s="370"/>
      <c r="BEV56" s="370"/>
      <c r="BEW56" s="370"/>
      <c r="BEX56" s="370"/>
      <c r="BEY56" s="370"/>
      <c r="BEZ56" s="370"/>
      <c r="BFA56" s="370"/>
      <c r="BFB56" s="370"/>
      <c r="BFC56" s="370"/>
      <c r="BFD56" s="370"/>
      <c r="BFE56" s="370"/>
      <c r="BFF56" s="370"/>
      <c r="BFG56" s="370"/>
      <c r="BFH56" s="370"/>
      <c r="BFI56" s="370"/>
      <c r="BFJ56" s="370"/>
      <c r="BFK56" s="370"/>
      <c r="BFL56" s="370"/>
      <c r="BFM56" s="370"/>
      <c r="BFN56" s="370"/>
      <c r="BFO56" s="370"/>
      <c r="BFP56" s="370"/>
      <c r="BFQ56" s="370"/>
      <c r="BFR56" s="370"/>
      <c r="BFS56" s="370"/>
      <c r="BFT56" s="370"/>
      <c r="BFU56" s="370"/>
      <c r="BFV56" s="370"/>
      <c r="BFW56" s="370"/>
      <c r="BFX56" s="370"/>
      <c r="BFY56" s="370"/>
      <c r="BFZ56" s="370"/>
      <c r="BGA56" s="370"/>
      <c r="BGB56" s="370"/>
      <c r="BGC56" s="370"/>
      <c r="BGD56" s="370"/>
      <c r="BGE56" s="370"/>
      <c r="BGF56" s="370"/>
      <c r="BGG56" s="370"/>
      <c r="BGH56" s="370"/>
      <c r="BGI56" s="370"/>
      <c r="BGJ56" s="370"/>
      <c r="BGK56" s="370"/>
      <c r="BGL56" s="370"/>
      <c r="BGM56" s="370"/>
      <c r="BGN56" s="370"/>
      <c r="BGO56" s="370"/>
      <c r="BGP56" s="370"/>
      <c r="BGQ56" s="370"/>
      <c r="BGR56" s="370"/>
      <c r="BGS56" s="370"/>
      <c r="BGT56" s="370"/>
      <c r="BGU56" s="370"/>
      <c r="BGV56" s="370"/>
      <c r="BGW56" s="370"/>
      <c r="BGX56" s="370"/>
      <c r="BGY56" s="370"/>
      <c r="BGZ56" s="370"/>
      <c r="BHA56" s="370"/>
      <c r="BHB56" s="370"/>
      <c r="BHC56" s="370"/>
      <c r="BHD56" s="370"/>
      <c r="BHE56" s="370"/>
      <c r="BHF56" s="370"/>
      <c r="BHG56" s="370"/>
      <c r="BHH56" s="370"/>
      <c r="BHI56" s="370"/>
      <c r="BHJ56" s="370"/>
      <c r="BHK56" s="370"/>
      <c r="BHL56" s="370"/>
      <c r="BHM56" s="370"/>
      <c r="BHN56" s="370"/>
      <c r="BHO56" s="370"/>
      <c r="BHP56" s="370"/>
      <c r="BHQ56" s="370"/>
      <c r="BHR56" s="370"/>
      <c r="BHS56" s="370"/>
      <c r="BHT56" s="370"/>
      <c r="BHU56" s="370"/>
      <c r="BHV56" s="370"/>
      <c r="BHW56" s="370"/>
      <c r="BHX56" s="370"/>
      <c r="BHY56" s="370"/>
      <c r="BHZ56" s="370"/>
      <c r="BIA56" s="370"/>
      <c r="BIB56" s="370"/>
      <c r="BIC56" s="370"/>
      <c r="BID56" s="370"/>
      <c r="BIE56" s="370"/>
      <c r="BIF56" s="370"/>
      <c r="BIG56" s="370"/>
      <c r="BIH56" s="370"/>
      <c r="BII56" s="370"/>
      <c r="BIJ56" s="370"/>
      <c r="BIK56" s="370"/>
      <c r="BIL56" s="370"/>
      <c r="BIM56" s="370"/>
      <c r="BIN56" s="370"/>
      <c r="BIO56" s="370"/>
      <c r="BIP56" s="370"/>
      <c r="BIQ56" s="370"/>
      <c r="BIR56" s="370"/>
      <c r="BIS56" s="370"/>
      <c r="BIT56" s="370"/>
      <c r="BIU56" s="370"/>
      <c r="BIV56" s="370"/>
      <c r="BIW56" s="370"/>
      <c r="BIX56" s="370"/>
      <c r="BIY56" s="370"/>
      <c r="BIZ56" s="370"/>
      <c r="BJA56" s="370"/>
    </row>
    <row r="57" spans="1:1613" ht="15.75" thickTop="1" x14ac:dyDescent="0.25">
      <c r="A57" s="607" t="s">
        <v>195</v>
      </c>
      <c r="B57" s="608"/>
      <c r="C57" s="628"/>
      <c r="D57" s="250"/>
      <c r="E57" s="250"/>
      <c r="F57" s="250"/>
      <c r="G57" s="25"/>
      <c r="H57" s="49"/>
      <c r="I57" s="250"/>
      <c r="J57" s="250"/>
      <c r="K57" s="250"/>
      <c r="L57" s="250"/>
      <c r="M57" s="250"/>
      <c r="N57" s="250"/>
      <c r="O57" s="250"/>
      <c r="P57" s="25"/>
      <c r="Q57" s="372"/>
      <c r="R57" s="250"/>
    </row>
    <row r="58" spans="1:1613" x14ac:dyDescent="0.25">
      <c r="A58" s="127">
        <v>510</v>
      </c>
      <c r="B58" s="42">
        <v>9400</v>
      </c>
      <c r="C58" s="135" t="s">
        <v>192</v>
      </c>
      <c r="D58" s="250">
        <v>0</v>
      </c>
      <c r="E58" s="250">
        <v>0</v>
      </c>
      <c r="F58" s="250">
        <v>-35764.870000000003</v>
      </c>
      <c r="G58" s="250">
        <v>56013</v>
      </c>
      <c r="H58" s="49">
        <v>0</v>
      </c>
      <c r="I58" s="250">
        <v>0</v>
      </c>
      <c r="J58" s="250">
        <v>0</v>
      </c>
      <c r="K58" s="250">
        <v>0</v>
      </c>
      <c r="L58" s="250"/>
      <c r="M58" s="250"/>
      <c r="N58" s="250"/>
      <c r="O58" s="250"/>
      <c r="P58" s="25">
        <f>SUM(I58:O58)</f>
        <v>0</v>
      </c>
      <c r="Q58" s="372">
        <v>0</v>
      </c>
      <c r="R58" s="250"/>
    </row>
    <row r="59" spans="1:1613" x14ac:dyDescent="0.25">
      <c r="A59" s="127">
        <v>510</v>
      </c>
      <c r="B59" s="42">
        <v>9800</v>
      </c>
      <c r="C59" s="135" t="s">
        <v>336</v>
      </c>
      <c r="D59" s="250">
        <v>0</v>
      </c>
      <c r="E59" s="250">
        <v>1000000</v>
      </c>
      <c r="F59" s="250">
        <v>0</v>
      </c>
      <c r="G59" s="250">
        <v>0</v>
      </c>
      <c r="H59" s="49">
        <v>0</v>
      </c>
      <c r="I59" s="250">
        <v>0</v>
      </c>
      <c r="J59" s="250">
        <v>0</v>
      </c>
      <c r="K59" s="250">
        <v>0</v>
      </c>
      <c r="L59" s="250"/>
      <c r="M59" s="250"/>
      <c r="N59" s="250"/>
      <c r="O59" s="250"/>
      <c r="P59" s="25">
        <f>SUM(I59:O59)</f>
        <v>0</v>
      </c>
      <c r="Q59" s="372">
        <v>0</v>
      </c>
      <c r="R59" s="250"/>
    </row>
    <row r="60" spans="1:1613" x14ac:dyDescent="0.25">
      <c r="A60" s="127">
        <v>510</v>
      </c>
      <c r="B60" s="42">
        <v>9901</v>
      </c>
      <c r="C60" s="135" t="s">
        <v>193</v>
      </c>
      <c r="D60" s="250">
        <v>0</v>
      </c>
      <c r="E60" s="250">
        <v>0</v>
      </c>
      <c r="F60" s="250">
        <v>0</v>
      </c>
      <c r="G60" s="25">
        <v>500000</v>
      </c>
      <c r="H60" s="49">
        <v>0</v>
      </c>
      <c r="I60" s="250">
        <v>0</v>
      </c>
      <c r="J60" s="250">
        <v>0</v>
      </c>
      <c r="K60" s="250">
        <v>0</v>
      </c>
      <c r="L60" s="250"/>
      <c r="M60" s="250"/>
      <c r="N60" s="250"/>
      <c r="O60" s="250"/>
      <c r="P60" s="25">
        <f>SUM(I60:O60)</f>
        <v>0</v>
      </c>
      <c r="Q60" s="496">
        <v>40000</v>
      </c>
      <c r="R60" s="250"/>
    </row>
    <row r="61" spans="1:1613" x14ac:dyDescent="0.25">
      <c r="A61" s="127">
        <v>510</v>
      </c>
      <c r="B61" s="42">
        <v>9902</v>
      </c>
      <c r="C61" s="135" t="s">
        <v>511</v>
      </c>
      <c r="D61" s="250"/>
      <c r="E61" s="250"/>
      <c r="F61" s="250"/>
      <c r="G61" s="25"/>
      <c r="H61" s="49"/>
      <c r="I61" s="250"/>
      <c r="J61" s="250"/>
      <c r="K61" s="250"/>
      <c r="L61" s="250"/>
      <c r="M61" s="250"/>
      <c r="N61" s="250"/>
      <c r="O61" s="250"/>
      <c r="P61" s="25"/>
      <c r="Q61" s="496"/>
      <c r="R61" s="250"/>
    </row>
    <row r="62" spans="1:1613" ht="15.75" thickBot="1" x14ac:dyDescent="0.3">
      <c r="A62" s="127">
        <v>510</v>
      </c>
      <c r="B62" s="42">
        <v>9903</v>
      </c>
      <c r="C62" s="135" t="s">
        <v>194</v>
      </c>
      <c r="D62" s="250">
        <v>0</v>
      </c>
      <c r="E62" s="250">
        <v>0</v>
      </c>
      <c r="F62" s="250">
        <v>0</v>
      </c>
      <c r="G62" s="25">
        <v>930</v>
      </c>
      <c r="H62" s="49">
        <v>0</v>
      </c>
      <c r="I62" s="250">
        <v>20479</v>
      </c>
      <c r="J62" s="250">
        <v>0</v>
      </c>
      <c r="K62" s="250">
        <v>0</v>
      </c>
      <c r="L62" s="250"/>
      <c r="M62" s="250"/>
      <c r="N62" s="250"/>
      <c r="O62" s="250"/>
      <c r="P62" s="25">
        <f>SUM(I62:O62)</f>
        <v>20479</v>
      </c>
      <c r="Q62" s="372">
        <v>0</v>
      </c>
      <c r="R62" s="250"/>
    </row>
    <row r="63" spans="1:1613" s="14" customFormat="1" ht="16.5" thickTop="1" thickBot="1" x14ac:dyDescent="0.3">
      <c r="A63" s="87"/>
      <c r="B63" s="88"/>
      <c r="C63" s="136" t="s">
        <v>196</v>
      </c>
      <c r="D63" s="90">
        <f t="shared" ref="D63:Q63" si="7">SUM(D58:D62)</f>
        <v>0</v>
      </c>
      <c r="E63" s="90">
        <f t="shared" si="7"/>
        <v>1000000</v>
      </c>
      <c r="F63" s="90">
        <f t="shared" si="7"/>
        <v>-35764.870000000003</v>
      </c>
      <c r="G63" s="91">
        <f t="shared" si="7"/>
        <v>556943</v>
      </c>
      <c r="H63" s="89">
        <f t="shared" si="7"/>
        <v>0</v>
      </c>
      <c r="I63" s="90">
        <f t="shared" si="7"/>
        <v>20479</v>
      </c>
      <c r="J63" s="90">
        <f t="shared" si="7"/>
        <v>0</v>
      </c>
      <c r="K63" s="90">
        <f t="shared" si="7"/>
        <v>0</v>
      </c>
      <c r="L63" s="90">
        <f t="shared" si="7"/>
        <v>0</v>
      </c>
      <c r="M63" s="90">
        <f t="shared" si="7"/>
        <v>0</v>
      </c>
      <c r="N63" s="90">
        <f t="shared" si="7"/>
        <v>0</v>
      </c>
      <c r="O63" s="90">
        <f t="shared" si="7"/>
        <v>0</v>
      </c>
      <c r="P63" s="91">
        <f t="shared" si="7"/>
        <v>20479</v>
      </c>
      <c r="Q63" s="273">
        <f t="shared" si="7"/>
        <v>40000</v>
      </c>
      <c r="R63" s="132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70"/>
      <c r="AZ63" s="370"/>
      <c r="BA63" s="370"/>
      <c r="BB63" s="370"/>
      <c r="BC63" s="370"/>
      <c r="BD63" s="370"/>
      <c r="BE63" s="370"/>
      <c r="BF63" s="370"/>
      <c r="BG63" s="370"/>
      <c r="BH63" s="370"/>
      <c r="BI63" s="370"/>
      <c r="BJ63" s="370"/>
      <c r="BK63" s="370"/>
      <c r="BL63" s="370"/>
      <c r="BM63" s="370"/>
      <c r="BN63" s="370"/>
      <c r="BO63" s="370"/>
      <c r="BP63" s="370"/>
      <c r="BQ63" s="370"/>
      <c r="BR63" s="370"/>
      <c r="BS63" s="370"/>
      <c r="BT63" s="370"/>
      <c r="BU63" s="370"/>
      <c r="BV63" s="370"/>
      <c r="BW63" s="370"/>
      <c r="BX63" s="370"/>
      <c r="BY63" s="370"/>
      <c r="BZ63" s="370"/>
      <c r="CA63" s="370"/>
      <c r="CB63" s="370"/>
      <c r="CC63" s="370"/>
      <c r="CD63" s="370"/>
      <c r="CE63" s="370"/>
      <c r="CF63" s="370"/>
      <c r="CG63" s="370"/>
      <c r="CH63" s="370"/>
      <c r="CI63" s="370"/>
      <c r="CJ63" s="370"/>
      <c r="CK63" s="370"/>
      <c r="CL63" s="370"/>
      <c r="CM63" s="370"/>
      <c r="CN63" s="370"/>
      <c r="CO63" s="370"/>
      <c r="CP63" s="370"/>
      <c r="CQ63" s="370"/>
      <c r="CR63" s="370"/>
      <c r="CS63" s="370"/>
      <c r="CT63" s="370"/>
      <c r="CU63" s="370"/>
      <c r="CV63" s="370"/>
      <c r="CW63" s="370"/>
      <c r="CX63" s="370"/>
      <c r="CY63" s="370"/>
      <c r="CZ63" s="370"/>
      <c r="DA63" s="370"/>
      <c r="DB63" s="370"/>
      <c r="DC63" s="370"/>
      <c r="DD63" s="370"/>
      <c r="DE63" s="370"/>
      <c r="DF63" s="370"/>
      <c r="DG63" s="370"/>
      <c r="DH63" s="370"/>
      <c r="DI63" s="370"/>
      <c r="DJ63" s="370"/>
      <c r="DK63" s="370"/>
      <c r="DL63" s="370"/>
      <c r="DM63" s="370"/>
      <c r="DN63" s="370"/>
      <c r="DO63" s="370"/>
      <c r="DP63" s="370"/>
      <c r="DQ63" s="370"/>
      <c r="DR63" s="370"/>
      <c r="DS63" s="370"/>
      <c r="DT63" s="370"/>
      <c r="DU63" s="370"/>
      <c r="DV63" s="370"/>
      <c r="DW63" s="370"/>
      <c r="DX63" s="370"/>
      <c r="DY63" s="370"/>
      <c r="DZ63" s="370"/>
      <c r="EA63" s="370"/>
      <c r="EB63" s="370"/>
      <c r="EC63" s="370"/>
      <c r="ED63" s="370"/>
      <c r="EE63" s="370"/>
      <c r="EF63" s="370"/>
      <c r="EG63" s="370"/>
      <c r="EH63" s="370"/>
      <c r="EI63" s="370"/>
      <c r="EJ63" s="370"/>
      <c r="EK63" s="370"/>
      <c r="EL63" s="370"/>
      <c r="EM63" s="370"/>
      <c r="EN63" s="370"/>
      <c r="EO63" s="370"/>
      <c r="EP63" s="370"/>
      <c r="EQ63" s="370"/>
      <c r="ER63" s="370"/>
      <c r="ES63" s="370"/>
      <c r="ET63" s="370"/>
      <c r="EU63" s="370"/>
      <c r="EV63" s="370"/>
      <c r="EW63" s="370"/>
      <c r="EX63" s="370"/>
      <c r="EY63" s="370"/>
      <c r="EZ63" s="370"/>
      <c r="FA63" s="370"/>
      <c r="FB63" s="370"/>
      <c r="FC63" s="370"/>
      <c r="FD63" s="370"/>
      <c r="FE63" s="370"/>
      <c r="FF63" s="370"/>
      <c r="FG63" s="370"/>
      <c r="FH63" s="370"/>
      <c r="FI63" s="370"/>
      <c r="FJ63" s="370"/>
      <c r="FK63" s="370"/>
      <c r="FL63" s="370"/>
      <c r="FM63" s="370"/>
      <c r="FN63" s="370"/>
      <c r="FO63" s="370"/>
      <c r="FP63" s="370"/>
      <c r="FQ63" s="370"/>
      <c r="FR63" s="370"/>
      <c r="FS63" s="370"/>
      <c r="FT63" s="370"/>
      <c r="FU63" s="370"/>
      <c r="FV63" s="370"/>
      <c r="FW63" s="370"/>
      <c r="FX63" s="370"/>
      <c r="FY63" s="370"/>
      <c r="FZ63" s="370"/>
      <c r="GA63" s="370"/>
      <c r="GB63" s="370"/>
      <c r="GC63" s="370"/>
      <c r="GD63" s="370"/>
      <c r="GE63" s="370"/>
      <c r="GF63" s="370"/>
      <c r="GG63" s="370"/>
      <c r="GH63" s="370"/>
      <c r="GI63" s="370"/>
      <c r="GJ63" s="370"/>
      <c r="GK63" s="370"/>
      <c r="GL63" s="370"/>
      <c r="GM63" s="370"/>
      <c r="GN63" s="370"/>
      <c r="GO63" s="370"/>
      <c r="GP63" s="370"/>
      <c r="GQ63" s="370"/>
      <c r="GR63" s="370"/>
      <c r="GS63" s="370"/>
      <c r="GT63" s="370"/>
      <c r="GU63" s="370"/>
      <c r="GV63" s="370"/>
      <c r="GW63" s="370"/>
      <c r="GX63" s="370"/>
      <c r="GY63" s="370"/>
      <c r="GZ63" s="370"/>
      <c r="HA63" s="370"/>
      <c r="HB63" s="370"/>
      <c r="HC63" s="370"/>
      <c r="HD63" s="370"/>
      <c r="HE63" s="370"/>
      <c r="HF63" s="370"/>
      <c r="HG63" s="370"/>
      <c r="HH63" s="370"/>
      <c r="HI63" s="370"/>
      <c r="HJ63" s="370"/>
      <c r="HK63" s="370"/>
      <c r="HL63" s="370"/>
      <c r="HM63" s="370"/>
      <c r="HN63" s="370"/>
      <c r="HO63" s="370"/>
      <c r="HP63" s="370"/>
      <c r="HQ63" s="370"/>
      <c r="HR63" s="370"/>
      <c r="HS63" s="370"/>
      <c r="HT63" s="370"/>
      <c r="HU63" s="370"/>
      <c r="HV63" s="370"/>
      <c r="HW63" s="370"/>
      <c r="HX63" s="370"/>
      <c r="HY63" s="370"/>
      <c r="HZ63" s="370"/>
      <c r="IA63" s="370"/>
      <c r="IB63" s="370"/>
      <c r="IC63" s="370"/>
      <c r="ID63" s="370"/>
      <c r="IE63" s="370"/>
      <c r="IF63" s="370"/>
      <c r="IG63" s="370"/>
      <c r="IH63" s="370"/>
      <c r="II63" s="370"/>
      <c r="IJ63" s="370"/>
      <c r="IK63" s="370"/>
      <c r="IL63" s="370"/>
      <c r="IM63" s="370"/>
      <c r="IN63" s="370"/>
      <c r="IO63" s="370"/>
      <c r="IP63" s="370"/>
      <c r="IQ63" s="370"/>
      <c r="IR63" s="370"/>
      <c r="IS63" s="370"/>
      <c r="IT63" s="370"/>
      <c r="IU63" s="370"/>
      <c r="IV63" s="370"/>
      <c r="IW63" s="370"/>
      <c r="IX63" s="370"/>
      <c r="IY63" s="370"/>
      <c r="IZ63" s="370"/>
      <c r="JA63" s="370"/>
      <c r="JB63" s="370"/>
      <c r="JC63" s="370"/>
      <c r="JD63" s="370"/>
      <c r="JE63" s="370"/>
      <c r="JF63" s="370"/>
      <c r="JG63" s="370"/>
      <c r="JH63" s="370"/>
      <c r="JI63" s="370"/>
      <c r="JJ63" s="370"/>
      <c r="JK63" s="370"/>
      <c r="JL63" s="370"/>
      <c r="JM63" s="370"/>
      <c r="JN63" s="370"/>
      <c r="JO63" s="370"/>
      <c r="JP63" s="370"/>
      <c r="JQ63" s="370"/>
      <c r="JR63" s="370"/>
      <c r="JS63" s="370"/>
      <c r="JT63" s="370"/>
      <c r="JU63" s="370"/>
      <c r="JV63" s="370"/>
      <c r="JW63" s="370"/>
      <c r="JX63" s="370"/>
      <c r="JY63" s="370"/>
      <c r="JZ63" s="370"/>
      <c r="KA63" s="370"/>
      <c r="KB63" s="370"/>
      <c r="KC63" s="370"/>
      <c r="KD63" s="370"/>
      <c r="KE63" s="370"/>
      <c r="KF63" s="370"/>
      <c r="KG63" s="370"/>
      <c r="KH63" s="370"/>
      <c r="KI63" s="370"/>
      <c r="KJ63" s="370"/>
      <c r="KK63" s="370"/>
      <c r="KL63" s="370"/>
      <c r="KM63" s="370"/>
      <c r="KN63" s="370"/>
      <c r="KO63" s="370"/>
      <c r="KP63" s="370"/>
      <c r="KQ63" s="370"/>
      <c r="KR63" s="370"/>
      <c r="KS63" s="370"/>
      <c r="KT63" s="370"/>
      <c r="KU63" s="370"/>
      <c r="KV63" s="370"/>
      <c r="KW63" s="370"/>
      <c r="KX63" s="370"/>
      <c r="KY63" s="370"/>
      <c r="KZ63" s="370"/>
      <c r="LA63" s="370"/>
      <c r="LB63" s="370"/>
      <c r="LC63" s="370"/>
      <c r="LD63" s="370"/>
      <c r="LE63" s="370"/>
      <c r="LF63" s="370"/>
      <c r="LG63" s="370"/>
      <c r="LH63" s="370"/>
      <c r="LI63" s="370"/>
      <c r="LJ63" s="370"/>
      <c r="LK63" s="370"/>
      <c r="LL63" s="370"/>
      <c r="LM63" s="370"/>
      <c r="LN63" s="370"/>
      <c r="LO63" s="370"/>
      <c r="LP63" s="370"/>
      <c r="LQ63" s="370"/>
      <c r="LR63" s="370"/>
      <c r="LS63" s="370"/>
      <c r="LT63" s="370"/>
      <c r="LU63" s="370"/>
      <c r="LV63" s="370"/>
      <c r="LW63" s="370"/>
      <c r="LX63" s="370"/>
      <c r="LY63" s="370"/>
      <c r="LZ63" s="370"/>
      <c r="MA63" s="370"/>
      <c r="MB63" s="370"/>
      <c r="MC63" s="370"/>
      <c r="MD63" s="370"/>
      <c r="ME63" s="370"/>
      <c r="MF63" s="370"/>
      <c r="MG63" s="370"/>
      <c r="MH63" s="370"/>
      <c r="MI63" s="370"/>
      <c r="MJ63" s="370"/>
      <c r="MK63" s="370"/>
      <c r="ML63" s="370"/>
      <c r="MM63" s="370"/>
      <c r="MN63" s="370"/>
      <c r="MO63" s="370"/>
      <c r="MP63" s="370"/>
      <c r="MQ63" s="370"/>
      <c r="MR63" s="370"/>
      <c r="MS63" s="370"/>
      <c r="MT63" s="370"/>
      <c r="MU63" s="370"/>
      <c r="MV63" s="370"/>
      <c r="MW63" s="370"/>
      <c r="MX63" s="370"/>
      <c r="MY63" s="370"/>
      <c r="MZ63" s="370"/>
      <c r="NA63" s="370"/>
      <c r="NB63" s="370"/>
      <c r="NC63" s="370"/>
      <c r="ND63" s="370"/>
      <c r="NE63" s="370"/>
      <c r="NF63" s="370"/>
      <c r="NG63" s="370"/>
      <c r="NH63" s="370"/>
      <c r="NI63" s="370"/>
      <c r="NJ63" s="370"/>
      <c r="NK63" s="370"/>
      <c r="NL63" s="370"/>
      <c r="NM63" s="370"/>
      <c r="NN63" s="370"/>
      <c r="NO63" s="370"/>
      <c r="NP63" s="370"/>
      <c r="NQ63" s="370"/>
      <c r="NR63" s="370"/>
      <c r="NS63" s="370"/>
      <c r="NT63" s="370"/>
      <c r="NU63" s="370"/>
      <c r="NV63" s="370"/>
      <c r="NW63" s="370"/>
      <c r="NX63" s="370"/>
      <c r="NY63" s="370"/>
      <c r="NZ63" s="370"/>
      <c r="OA63" s="370"/>
      <c r="OB63" s="370"/>
      <c r="OC63" s="370"/>
      <c r="OD63" s="370"/>
      <c r="OE63" s="370"/>
      <c r="OF63" s="370"/>
      <c r="OG63" s="370"/>
      <c r="OH63" s="370"/>
      <c r="OI63" s="370"/>
      <c r="OJ63" s="370"/>
      <c r="OK63" s="370"/>
      <c r="OL63" s="370"/>
      <c r="OM63" s="370"/>
      <c r="ON63" s="370"/>
      <c r="OO63" s="370"/>
      <c r="OP63" s="370"/>
      <c r="OQ63" s="370"/>
      <c r="OR63" s="370"/>
      <c r="OS63" s="370"/>
      <c r="OT63" s="370"/>
      <c r="OU63" s="370"/>
      <c r="OV63" s="370"/>
      <c r="OW63" s="370"/>
      <c r="OX63" s="370"/>
      <c r="OY63" s="370"/>
      <c r="OZ63" s="370"/>
      <c r="PA63" s="370"/>
      <c r="PB63" s="370"/>
      <c r="PC63" s="370"/>
      <c r="PD63" s="370"/>
      <c r="PE63" s="370"/>
      <c r="PF63" s="370"/>
      <c r="PG63" s="370"/>
      <c r="PH63" s="370"/>
      <c r="PI63" s="370"/>
      <c r="PJ63" s="370"/>
      <c r="PK63" s="370"/>
      <c r="PL63" s="370"/>
      <c r="PM63" s="370"/>
      <c r="PN63" s="370"/>
      <c r="PO63" s="370"/>
      <c r="PP63" s="370"/>
      <c r="PQ63" s="370"/>
      <c r="PR63" s="370"/>
      <c r="PS63" s="370"/>
      <c r="PT63" s="370"/>
      <c r="PU63" s="370"/>
      <c r="PV63" s="370"/>
      <c r="PW63" s="370"/>
      <c r="PX63" s="370"/>
      <c r="PY63" s="370"/>
      <c r="PZ63" s="370"/>
      <c r="QA63" s="370"/>
      <c r="QB63" s="370"/>
      <c r="QC63" s="370"/>
      <c r="QD63" s="370"/>
      <c r="QE63" s="370"/>
      <c r="QF63" s="370"/>
      <c r="QG63" s="370"/>
      <c r="QH63" s="370"/>
      <c r="QI63" s="370"/>
      <c r="QJ63" s="370"/>
      <c r="QK63" s="370"/>
      <c r="QL63" s="370"/>
      <c r="QM63" s="370"/>
      <c r="QN63" s="370"/>
      <c r="QO63" s="370"/>
      <c r="QP63" s="370"/>
      <c r="QQ63" s="370"/>
      <c r="QR63" s="370"/>
      <c r="QS63" s="370"/>
      <c r="QT63" s="370"/>
      <c r="QU63" s="370"/>
      <c r="QV63" s="370"/>
      <c r="QW63" s="370"/>
      <c r="QX63" s="370"/>
      <c r="QY63" s="370"/>
      <c r="QZ63" s="370"/>
      <c r="RA63" s="370"/>
      <c r="RB63" s="370"/>
      <c r="RC63" s="370"/>
      <c r="RD63" s="370"/>
      <c r="RE63" s="370"/>
      <c r="RF63" s="370"/>
      <c r="RG63" s="370"/>
      <c r="RH63" s="370"/>
      <c r="RI63" s="370"/>
      <c r="RJ63" s="370"/>
      <c r="RK63" s="370"/>
      <c r="RL63" s="370"/>
      <c r="RM63" s="370"/>
      <c r="RN63" s="370"/>
      <c r="RO63" s="370"/>
      <c r="RP63" s="370"/>
      <c r="RQ63" s="370"/>
      <c r="RR63" s="370"/>
      <c r="RS63" s="370"/>
      <c r="RT63" s="370"/>
      <c r="RU63" s="370"/>
      <c r="RV63" s="370"/>
      <c r="RW63" s="370"/>
      <c r="RX63" s="370"/>
      <c r="RY63" s="370"/>
      <c r="RZ63" s="370"/>
      <c r="SA63" s="370"/>
      <c r="SB63" s="370"/>
      <c r="SC63" s="370"/>
      <c r="SD63" s="370"/>
      <c r="SE63" s="370"/>
      <c r="SF63" s="370"/>
      <c r="SG63" s="370"/>
      <c r="SH63" s="370"/>
      <c r="SI63" s="370"/>
      <c r="SJ63" s="370"/>
      <c r="SK63" s="370"/>
      <c r="SL63" s="370"/>
      <c r="SM63" s="370"/>
      <c r="SN63" s="370"/>
      <c r="SO63" s="370"/>
      <c r="SP63" s="370"/>
      <c r="SQ63" s="370"/>
      <c r="SR63" s="370"/>
      <c r="SS63" s="370"/>
      <c r="ST63" s="370"/>
      <c r="SU63" s="370"/>
      <c r="SV63" s="370"/>
      <c r="SW63" s="370"/>
      <c r="SX63" s="370"/>
      <c r="SY63" s="370"/>
      <c r="SZ63" s="370"/>
      <c r="TA63" s="370"/>
      <c r="TB63" s="370"/>
      <c r="TC63" s="370"/>
      <c r="TD63" s="370"/>
      <c r="TE63" s="370"/>
      <c r="TF63" s="370"/>
      <c r="TG63" s="370"/>
      <c r="TH63" s="370"/>
      <c r="TI63" s="370"/>
      <c r="TJ63" s="370"/>
      <c r="TK63" s="370"/>
      <c r="TL63" s="370"/>
      <c r="TM63" s="370"/>
      <c r="TN63" s="370"/>
      <c r="TO63" s="370"/>
      <c r="TP63" s="370"/>
      <c r="TQ63" s="370"/>
      <c r="TR63" s="370"/>
      <c r="TS63" s="370"/>
      <c r="TT63" s="370"/>
      <c r="TU63" s="370"/>
      <c r="TV63" s="370"/>
      <c r="TW63" s="370"/>
      <c r="TX63" s="370"/>
      <c r="TY63" s="370"/>
      <c r="TZ63" s="370"/>
      <c r="UA63" s="370"/>
      <c r="UB63" s="370"/>
      <c r="UC63" s="370"/>
      <c r="UD63" s="370"/>
      <c r="UE63" s="370"/>
      <c r="UF63" s="370"/>
      <c r="UG63" s="370"/>
      <c r="UH63" s="370"/>
      <c r="UI63" s="370"/>
      <c r="UJ63" s="370"/>
      <c r="UK63" s="370"/>
      <c r="UL63" s="370"/>
      <c r="UM63" s="370"/>
      <c r="UN63" s="370"/>
      <c r="UO63" s="370"/>
      <c r="UP63" s="370"/>
      <c r="UQ63" s="370"/>
      <c r="UR63" s="370"/>
      <c r="US63" s="370"/>
      <c r="UT63" s="370"/>
      <c r="UU63" s="370"/>
      <c r="UV63" s="370"/>
      <c r="UW63" s="370"/>
      <c r="UX63" s="370"/>
      <c r="UY63" s="370"/>
      <c r="UZ63" s="370"/>
      <c r="VA63" s="370"/>
      <c r="VB63" s="370"/>
      <c r="VC63" s="370"/>
      <c r="VD63" s="370"/>
      <c r="VE63" s="370"/>
      <c r="VF63" s="370"/>
      <c r="VG63" s="370"/>
      <c r="VH63" s="370"/>
      <c r="VI63" s="370"/>
      <c r="VJ63" s="370"/>
      <c r="VK63" s="370"/>
      <c r="VL63" s="370"/>
      <c r="VM63" s="370"/>
      <c r="VN63" s="370"/>
      <c r="VO63" s="370"/>
      <c r="VP63" s="370"/>
      <c r="VQ63" s="370"/>
      <c r="VR63" s="370"/>
      <c r="VS63" s="370"/>
      <c r="VT63" s="370"/>
      <c r="VU63" s="370"/>
      <c r="VV63" s="370"/>
      <c r="VW63" s="370"/>
      <c r="VX63" s="370"/>
      <c r="VY63" s="370"/>
      <c r="VZ63" s="370"/>
      <c r="WA63" s="370"/>
      <c r="WB63" s="370"/>
      <c r="WC63" s="370"/>
      <c r="WD63" s="370"/>
      <c r="WE63" s="370"/>
      <c r="WF63" s="370"/>
      <c r="WG63" s="370"/>
      <c r="WH63" s="370"/>
      <c r="WI63" s="370"/>
      <c r="WJ63" s="370"/>
      <c r="WK63" s="370"/>
      <c r="WL63" s="370"/>
      <c r="WM63" s="370"/>
      <c r="WN63" s="370"/>
      <c r="WO63" s="370"/>
      <c r="WP63" s="370"/>
      <c r="WQ63" s="370"/>
      <c r="WR63" s="370"/>
      <c r="WS63" s="370"/>
      <c r="WT63" s="370"/>
      <c r="WU63" s="370"/>
      <c r="WV63" s="370"/>
      <c r="WW63" s="370"/>
      <c r="WX63" s="370"/>
      <c r="WY63" s="370"/>
      <c r="WZ63" s="370"/>
      <c r="XA63" s="370"/>
      <c r="XB63" s="370"/>
      <c r="XC63" s="370"/>
      <c r="XD63" s="370"/>
      <c r="XE63" s="370"/>
      <c r="XF63" s="370"/>
      <c r="XG63" s="370"/>
      <c r="XH63" s="370"/>
      <c r="XI63" s="370"/>
      <c r="XJ63" s="370"/>
      <c r="XK63" s="370"/>
      <c r="XL63" s="370"/>
      <c r="XM63" s="370"/>
      <c r="XN63" s="370"/>
      <c r="XO63" s="370"/>
      <c r="XP63" s="370"/>
      <c r="XQ63" s="370"/>
      <c r="XR63" s="370"/>
      <c r="XS63" s="370"/>
      <c r="XT63" s="370"/>
      <c r="XU63" s="370"/>
      <c r="XV63" s="370"/>
      <c r="XW63" s="370"/>
      <c r="XX63" s="370"/>
      <c r="XY63" s="370"/>
      <c r="XZ63" s="370"/>
      <c r="YA63" s="370"/>
      <c r="YB63" s="370"/>
      <c r="YC63" s="370"/>
      <c r="YD63" s="370"/>
      <c r="YE63" s="370"/>
      <c r="YF63" s="370"/>
      <c r="YG63" s="370"/>
      <c r="YH63" s="370"/>
      <c r="YI63" s="370"/>
      <c r="YJ63" s="370"/>
      <c r="YK63" s="370"/>
      <c r="YL63" s="370"/>
      <c r="YM63" s="370"/>
      <c r="YN63" s="370"/>
      <c r="YO63" s="370"/>
      <c r="YP63" s="370"/>
      <c r="YQ63" s="370"/>
      <c r="YR63" s="370"/>
      <c r="YS63" s="370"/>
      <c r="YT63" s="370"/>
      <c r="YU63" s="370"/>
      <c r="YV63" s="370"/>
      <c r="YW63" s="370"/>
      <c r="YX63" s="370"/>
      <c r="YY63" s="370"/>
      <c r="YZ63" s="370"/>
      <c r="ZA63" s="370"/>
      <c r="ZB63" s="370"/>
      <c r="ZC63" s="370"/>
      <c r="ZD63" s="370"/>
      <c r="ZE63" s="370"/>
      <c r="ZF63" s="370"/>
      <c r="ZG63" s="370"/>
      <c r="ZH63" s="370"/>
      <c r="ZI63" s="370"/>
      <c r="ZJ63" s="370"/>
      <c r="ZK63" s="370"/>
      <c r="ZL63" s="370"/>
      <c r="ZM63" s="370"/>
      <c r="ZN63" s="370"/>
      <c r="ZO63" s="370"/>
      <c r="ZP63" s="370"/>
      <c r="ZQ63" s="370"/>
      <c r="ZR63" s="370"/>
      <c r="ZS63" s="370"/>
      <c r="ZT63" s="370"/>
      <c r="ZU63" s="370"/>
      <c r="ZV63" s="370"/>
      <c r="ZW63" s="370"/>
      <c r="ZX63" s="370"/>
      <c r="ZY63" s="370"/>
      <c r="ZZ63" s="370"/>
      <c r="AAA63" s="370"/>
      <c r="AAB63" s="370"/>
      <c r="AAC63" s="370"/>
      <c r="AAD63" s="370"/>
      <c r="AAE63" s="370"/>
      <c r="AAF63" s="370"/>
      <c r="AAG63" s="370"/>
      <c r="AAH63" s="370"/>
      <c r="AAI63" s="370"/>
      <c r="AAJ63" s="370"/>
      <c r="AAK63" s="370"/>
      <c r="AAL63" s="370"/>
      <c r="AAM63" s="370"/>
      <c r="AAN63" s="370"/>
      <c r="AAO63" s="370"/>
      <c r="AAP63" s="370"/>
      <c r="AAQ63" s="370"/>
      <c r="AAR63" s="370"/>
      <c r="AAS63" s="370"/>
      <c r="AAT63" s="370"/>
      <c r="AAU63" s="370"/>
      <c r="AAV63" s="370"/>
      <c r="AAW63" s="370"/>
      <c r="AAX63" s="370"/>
      <c r="AAY63" s="370"/>
      <c r="AAZ63" s="370"/>
      <c r="ABA63" s="370"/>
      <c r="ABB63" s="370"/>
      <c r="ABC63" s="370"/>
      <c r="ABD63" s="370"/>
      <c r="ABE63" s="370"/>
      <c r="ABF63" s="370"/>
      <c r="ABG63" s="370"/>
      <c r="ABH63" s="370"/>
      <c r="ABI63" s="370"/>
      <c r="ABJ63" s="370"/>
      <c r="ABK63" s="370"/>
      <c r="ABL63" s="370"/>
      <c r="ABM63" s="370"/>
      <c r="ABN63" s="370"/>
      <c r="ABO63" s="370"/>
      <c r="ABP63" s="370"/>
      <c r="ABQ63" s="370"/>
      <c r="ABR63" s="370"/>
      <c r="ABS63" s="370"/>
      <c r="ABT63" s="370"/>
      <c r="ABU63" s="370"/>
      <c r="ABV63" s="370"/>
      <c r="ABW63" s="370"/>
      <c r="ABX63" s="370"/>
      <c r="ABY63" s="370"/>
      <c r="ABZ63" s="370"/>
      <c r="ACA63" s="370"/>
      <c r="ACB63" s="370"/>
      <c r="ACC63" s="370"/>
      <c r="ACD63" s="370"/>
      <c r="ACE63" s="370"/>
      <c r="ACF63" s="370"/>
      <c r="ACG63" s="370"/>
      <c r="ACH63" s="370"/>
      <c r="ACI63" s="370"/>
      <c r="ACJ63" s="370"/>
      <c r="ACK63" s="370"/>
      <c r="ACL63" s="370"/>
      <c r="ACM63" s="370"/>
      <c r="ACN63" s="370"/>
      <c r="ACO63" s="370"/>
      <c r="ACP63" s="370"/>
      <c r="ACQ63" s="370"/>
      <c r="ACR63" s="370"/>
      <c r="ACS63" s="370"/>
      <c r="ACT63" s="370"/>
      <c r="ACU63" s="370"/>
      <c r="ACV63" s="370"/>
      <c r="ACW63" s="370"/>
      <c r="ACX63" s="370"/>
      <c r="ACY63" s="370"/>
      <c r="ACZ63" s="370"/>
      <c r="ADA63" s="370"/>
      <c r="ADB63" s="370"/>
      <c r="ADC63" s="370"/>
      <c r="ADD63" s="370"/>
      <c r="ADE63" s="370"/>
      <c r="ADF63" s="370"/>
      <c r="ADG63" s="370"/>
      <c r="ADH63" s="370"/>
      <c r="ADI63" s="370"/>
      <c r="ADJ63" s="370"/>
      <c r="ADK63" s="370"/>
      <c r="ADL63" s="370"/>
      <c r="ADM63" s="370"/>
      <c r="ADN63" s="370"/>
      <c r="ADO63" s="370"/>
      <c r="ADP63" s="370"/>
      <c r="ADQ63" s="370"/>
      <c r="ADR63" s="370"/>
      <c r="ADS63" s="370"/>
      <c r="ADT63" s="370"/>
      <c r="ADU63" s="370"/>
      <c r="ADV63" s="370"/>
      <c r="ADW63" s="370"/>
      <c r="ADX63" s="370"/>
      <c r="ADY63" s="370"/>
      <c r="ADZ63" s="370"/>
      <c r="AEA63" s="370"/>
      <c r="AEB63" s="370"/>
      <c r="AEC63" s="370"/>
      <c r="AED63" s="370"/>
      <c r="AEE63" s="370"/>
      <c r="AEF63" s="370"/>
      <c r="AEG63" s="370"/>
      <c r="AEH63" s="370"/>
      <c r="AEI63" s="370"/>
      <c r="AEJ63" s="370"/>
      <c r="AEK63" s="370"/>
      <c r="AEL63" s="370"/>
      <c r="AEM63" s="370"/>
      <c r="AEN63" s="370"/>
      <c r="AEO63" s="370"/>
      <c r="AEP63" s="370"/>
      <c r="AEQ63" s="370"/>
      <c r="AER63" s="370"/>
      <c r="AES63" s="370"/>
      <c r="AET63" s="370"/>
      <c r="AEU63" s="370"/>
      <c r="AEV63" s="370"/>
      <c r="AEW63" s="370"/>
      <c r="AEX63" s="370"/>
      <c r="AEY63" s="370"/>
      <c r="AEZ63" s="370"/>
      <c r="AFA63" s="370"/>
      <c r="AFB63" s="370"/>
      <c r="AFC63" s="370"/>
      <c r="AFD63" s="370"/>
      <c r="AFE63" s="370"/>
      <c r="AFF63" s="370"/>
      <c r="AFG63" s="370"/>
      <c r="AFH63" s="370"/>
      <c r="AFI63" s="370"/>
      <c r="AFJ63" s="370"/>
      <c r="AFK63" s="370"/>
      <c r="AFL63" s="370"/>
      <c r="AFM63" s="370"/>
      <c r="AFN63" s="370"/>
      <c r="AFO63" s="370"/>
      <c r="AFP63" s="370"/>
      <c r="AFQ63" s="370"/>
      <c r="AFR63" s="370"/>
      <c r="AFS63" s="370"/>
      <c r="AFT63" s="370"/>
      <c r="AFU63" s="370"/>
      <c r="AFV63" s="370"/>
      <c r="AFW63" s="370"/>
      <c r="AFX63" s="370"/>
      <c r="AFY63" s="370"/>
      <c r="AFZ63" s="370"/>
      <c r="AGA63" s="370"/>
      <c r="AGB63" s="370"/>
      <c r="AGC63" s="370"/>
      <c r="AGD63" s="370"/>
      <c r="AGE63" s="370"/>
      <c r="AGF63" s="370"/>
      <c r="AGG63" s="370"/>
      <c r="AGH63" s="370"/>
      <c r="AGI63" s="370"/>
      <c r="AGJ63" s="370"/>
      <c r="AGK63" s="370"/>
      <c r="AGL63" s="370"/>
      <c r="AGM63" s="370"/>
      <c r="AGN63" s="370"/>
      <c r="AGO63" s="370"/>
      <c r="AGP63" s="370"/>
      <c r="AGQ63" s="370"/>
      <c r="AGR63" s="370"/>
      <c r="AGS63" s="370"/>
      <c r="AGT63" s="370"/>
      <c r="AGU63" s="370"/>
      <c r="AGV63" s="370"/>
      <c r="AGW63" s="370"/>
      <c r="AGX63" s="370"/>
      <c r="AGY63" s="370"/>
      <c r="AGZ63" s="370"/>
      <c r="AHA63" s="370"/>
      <c r="AHB63" s="370"/>
      <c r="AHC63" s="370"/>
      <c r="AHD63" s="370"/>
      <c r="AHE63" s="370"/>
      <c r="AHF63" s="370"/>
      <c r="AHG63" s="370"/>
      <c r="AHH63" s="370"/>
      <c r="AHI63" s="370"/>
      <c r="AHJ63" s="370"/>
      <c r="AHK63" s="370"/>
      <c r="AHL63" s="370"/>
      <c r="AHM63" s="370"/>
      <c r="AHN63" s="370"/>
      <c r="AHO63" s="370"/>
      <c r="AHP63" s="370"/>
      <c r="AHQ63" s="370"/>
      <c r="AHR63" s="370"/>
      <c r="AHS63" s="370"/>
      <c r="AHT63" s="370"/>
      <c r="AHU63" s="370"/>
      <c r="AHV63" s="370"/>
      <c r="AHW63" s="370"/>
      <c r="AHX63" s="370"/>
      <c r="AHY63" s="370"/>
      <c r="AHZ63" s="370"/>
      <c r="AIA63" s="370"/>
      <c r="AIB63" s="370"/>
      <c r="AIC63" s="370"/>
      <c r="AID63" s="370"/>
      <c r="AIE63" s="370"/>
      <c r="AIF63" s="370"/>
      <c r="AIG63" s="370"/>
      <c r="AIH63" s="370"/>
      <c r="AII63" s="370"/>
      <c r="AIJ63" s="370"/>
      <c r="AIK63" s="370"/>
      <c r="AIL63" s="370"/>
      <c r="AIM63" s="370"/>
      <c r="AIN63" s="370"/>
      <c r="AIO63" s="370"/>
      <c r="AIP63" s="370"/>
      <c r="AIQ63" s="370"/>
      <c r="AIR63" s="370"/>
      <c r="AIS63" s="370"/>
      <c r="AIT63" s="370"/>
      <c r="AIU63" s="370"/>
      <c r="AIV63" s="370"/>
      <c r="AIW63" s="370"/>
      <c r="AIX63" s="370"/>
      <c r="AIY63" s="370"/>
      <c r="AIZ63" s="370"/>
      <c r="AJA63" s="370"/>
      <c r="AJB63" s="370"/>
      <c r="AJC63" s="370"/>
      <c r="AJD63" s="370"/>
      <c r="AJE63" s="370"/>
      <c r="AJF63" s="370"/>
      <c r="AJG63" s="370"/>
      <c r="AJH63" s="370"/>
      <c r="AJI63" s="370"/>
      <c r="AJJ63" s="370"/>
      <c r="AJK63" s="370"/>
      <c r="AJL63" s="370"/>
      <c r="AJM63" s="370"/>
      <c r="AJN63" s="370"/>
      <c r="AJO63" s="370"/>
      <c r="AJP63" s="370"/>
      <c r="AJQ63" s="370"/>
      <c r="AJR63" s="370"/>
      <c r="AJS63" s="370"/>
      <c r="AJT63" s="370"/>
      <c r="AJU63" s="370"/>
      <c r="AJV63" s="370"/>
      <c r="AJW63" s="370"/>
      <c r="AJX63" s="370"/>
      <c r="AJY63" s="370"/>
      <c r="AJZ63" s="370"/>
      <c r="AKA63" s="370"/>
      <c r="AKB63" s="370"/>
      <c r="AKC63" s="370"/>
      <c r="AKD63" s="370"/>
      <c r="AKE63" s="370"/>
      <c r="AKF63" s="370"/>
      <c r="AKG63" s="370"/>
      <c r="AKH63" s="370"/>
      <c r="AKI63" s="370"/>
      <c r="AKJ63" s="370"/>
      <c r="AKK63" s="370"/>
      <c r="AKL63" s="370"/>
      <c r="AKM63" s="370"/>
      <c r="AKN63" s="370"/>
      <c r="AKO63" s="370"/>
      <c r="AKP63" s="370"/>
      <c r="AKQ63" s="370"/>
      <c r="AKR63" s="370"/>
      <c r="AKS63" s="370"/>
      <c r="AKT63" s="370"/>
      <c r="AKU63" s="370"/>
      <c r="AKV63" s="370"/>
      <c r="AKW63" s="370"/>
      <c r="AKX63" s="370"/>
      <c r="AKY63" s="370"/>
      <c r="AKZ63" s="370"/>
      <c r="ALA63" s="370"/>
      <c r="ALB63" s="370"/>
      <c r="ALC63" s="370"/>
      <c r="ALD63" s="370"/>
      <c r="ALE63" s="370"/>
      <c r="ALF63" s="370"/>
      <c r="ALG63" s="370"/>
      <c r="ALH63" s="370"/>
      <c r="ALI63" s="370"/>
      <c r="ALJ63" s="370"/>
      <c r="ALK63" s="370"/>
      <c r="ALL63" s="370"/>
      <c r="ALM63" s="370"/>
      <c r="ALN63" s="370"/>
      <c r="ALO63" s="370"/>
      <c r="ALP63" s="370"/>
      <c r="ALQ63" s="370"/>
      <c r="ALR63" s="370"/>
      <c r="ALS63" s="370"/>
      <c r="ALT63" s="370"/>
      <c r="ALU63" s="370"/>
      <c r="ALV63" s="370"/>
      <c r="ALW63" s="370"/>
      <c r="ALX63" s="370"/>
      <c r="ALY63" s="370"/>
      <c r="ALZ63" s="370"/>
      <c r="AMA63" s="370"/>
      <c r="AMB63" s="370"/>
      <c r="AMC63" s="370"/>
      <c r="AMD63" s="370"/>
      <c r="AME63" s="370"/>
      <c r="AMF63" s="370"/>
      <c r="AMG63" s="370"/>
      <c r="AMH63" s="370"/>
      <c r="AMI63" s="370"/>
      <c r="AMJ63" s="370"/>
      <c r="AMK63" s="370"/>
      <c r="AML63" s="370"/>
      <c r="AMM63" s="370"/>
      <c r="AMN63" s="370"/>
      <c r="AMO63" s="370"/>
      <c r="AMP63" s="370"/>
      <c r="AMQ63" s="370"/>
      <c r="AMR63" s="370"/>
      <c r="AMS63" s="370"/>
      <c r="AMT63" s="370"/>
      <c r="AMU63" s="370"/>
      <c r="AMV63" s="370"/>
      <c r="AMW63" s="370"/>
      <c r="AMX63" s="370"/>
      <c r="AMY63" s="370"/>
      <c r="AMZ63" s="370"/>
      <c r="ANA63" s="370"/>
      <c r="ANB63" s="370"/>
      <c r="ANC63" s="370"/>
      <c r="AND63" s="370"/>
      <c r="ANE63" s="370"/>
      <c r="ANF63" s="370"/>
      <c r="ANG63" s="370"/>
      <c r="ANH63" s="370"/>
      <c r="ANI63" s="370"/>
      <c r="ANJ63" s="370"/>
      <c r="ANK63" s="370"/>
      <c r="ANL63" s="370"/>
      <c r="ANM63" s="370"/>
      <c r="ANN63" s="370"/>
      <c r="ANO63" s="370"/>
      <c r="ANP63" s="370"/>
      <c r="ANQ63" s="370"/>
      <c r="ANR63" s="370"/>
      <c r="ANS63" s="370"/>
      <c r="ANT63" s="370"/>
      <c r="ANU63" s="370"/>
      <c r="ANV63" s="370"/>
      <c r="ANW63" s="370"/>
      <c r="ANX63" s="370"/>
      <c r="ANY63" s="370"/>
      <c r="ANZ63" s="370"/>
      <c r="AOA63" s="370"/>
      <c r="AOB63" s="370"/>
      <c r="AOC63" s="370"/>
      <c r="AOD63" s="370"/>
      <c r="AOE63" s="370"/>
      <c r="AOF63" s="370"/>
      <c r="AOG63" s="370"/>
      <c r="AOH63" s="370"/>
      <c r="AOI63" s="370"/>
      <c r="AOJ63" s="370"/>
      <c r="AOK63" s="370"/>
      <c r="AOL63" s="370"/>
      <c r="AOM63" s="370"/>
      <c r="AON63" s="370"/>
      <c r="AOO63" s="370"/>
      <c r="AOP63" s="370"/>
      <c r="AOQ63" s="370"/>
      <c r="AOR63" s="370"/>
      <c r="AOS63" s="370"/>
      <c r="AOT63" s="370"/>
      <c r="AOU63" s="370"/>
      <c r="AOV63" s="370"/>
      <c r="AOW63" s="370"/>
      <c r="AOX63" s="370"/>
      <c r="AOY63" s="370"/>
      <c r="AOZ63" s="370"/>
      <c r="APA63" s="370"/>
      <c r="APB63" s="370"/>
      <c r="APC63" s="370"/>
      <c r="APD63" s="370"/>
      <c r="APE63" s="370"/>
      <c r="APF63" s="370"/>
      <c r="APG63" s="370"/>
      <c r="APH63" s="370"/>
      <c r="API63" s="370"/>
      <c r="APJ63" s="370"/>
      <c r="APK63" s="370"/>
      <c r="APL63" s="370"/>
      <c r="APM63" s="370"/>
      <c r="APN63" s="370"/>
      <c r="APO63" s="370"/>
      <c r="APP63" s="370"/>
      <c r="APQ63" s="370"/>
      <c r="APR63" s="370"/>
      <c r="APS63" s="370"/>
      <c r="APT63" s="370"/>
      <c r="APU63" s="370"/>
      <c r="APV63" s="370"/>
      <c r="APW63" s="370"/>
      <c r="APX63" s="370"/>
      <c r="APY63" s="370"/>
      <c r="APZ63" s="370"/>
      <c r="AQA63" s="370"/>
      <c r="AQB63" s="370"/>
      <c r="AQC63" s="370"/>
      <c r="AQD63" s="370"/>
      <c r="AQE63" s="370"/>
      <c r="AQF63" s="370"/>
      <c r="AQG63" s="370"/>
      <c r="AQH63" s="370"/>
      <c r="AQI63" s="370"/>
      <c r="AQJ63" s="370"/>
      <c r="AQK63" s="370"/>
      <c r="AQL63" s="370"/>
      <c r="AQM63" s="370"/>
      <c r="AQN63" s="370"/>
      <c r="AQO63" s="370"/>
      <c r="AQP63" s="370"/>
      <c r="AQQ63" s="370"/>
      <c r="AQR63" s="370"/>
      <c r="AQS63" s="370"/>
      <c r="AQT63" s="370"/>
      <c r="AQU63" s="370"/>
      <c r="AQV63" s="370"/>
      <c r="AQW63" s="370"/>
      <c r="AQX63" s="370"/>
      <c r="AQY63" s="370"/>
      <c r="AQZ63" s="370"/>
      <c r="ARA63" s="370"/>
      <c r="ARB63" s="370"/>
      <c r="ARC63" s="370"/>
      <c r="ARD63" s="370"/>
      <c r="ARE63" s="370"/>
      <c r="ARF63" s="370"/>
      <c r="ARG63" s="370"/>
      <c r="ARH63" s="370"/>
      <c r="ARI63" s="370"/>
      <c r="ARJ63" s="370"/>
      <c r="ARK63" s="370"/>
      <c r="ARL63" s="370"/>
      <c r="ARM63" s="370"/>
      <c r="ARN63" s="370"/>
      <c r="ARO63" s="370"/>
      <c r="ARP63" s="370"/>
      <c r="ARQ63" s="370"/>
      <c r="ARR63" s="370"/>
      <c r="ARS63" s="370"/>
      <c r="ART63" s="370"/>
      <c r="ARU63" s="370"/>
      <c r="ARV63" s="370"/>
      <c r="ARW63" s="370"/>
      <c r="ARX63" s="370"/>
      <c r="ARY63" s="370"/>
      <c r="ARZ63" s="370"/>
      <c r="ASA63" s="370"/>
      <c r="ASB63" s="370"/>
      <c r="ASC63" s="370"/>
      <c r="ASD63" s="370"/>
      <c r="ASE63" s="370"/>
      <c r="ASF63" s="370"/>
      <c r="ASG63" s="370"/>
      <c r="ASH63" s="370"/>
      <c r="ASI63" s="370"/>
      <c r="ASJ63" s="370"/>
      <c r="ASK63" s="370"/>
      <c r="ASL63" s="370"/>
      <c r="ASM63" s="370"/>
      <c r="ASN63" s="370"/>
      <c r="ASO63" s="370"/>
      <c r="ASP63" s="370"/>
      <c r="ASQ63" s="370"/>
      <c r="ASR63" s="370"/>
      <c r="ASS63" s="370"/>
      <c r="AST63" s="370"/>
      <c r="ASU63" s="370"/>
      <c r="ASV63" s="370"/>
      <c r="ASW63" s="370"/>
      <c r="ASX63" s="370"/>
      <c r="ASY63" s="370"/>
      <c r="ASZ63" s="370"/>
      <c r="ATA63" s="370"/>
      <c r="ATB63" s="370"/>
      <c r="ATC63" s="370"/>
      <c r="ATD63" s="370"/>
      <c r="ATE63" s="370"/>
      <c r="ATF63" s="370"/>
      <c r="ATG63" s="370"/>
      <c r="ATH63" s="370"/>
      <c r="ATI63" s="370"/>
      <c r="ATJ63" s="370"/>
      <c r="ATK63" s="370"/>
      <c r="ATL63" s="370"/>
      <c r="ATM63" s="370"/>
      <c r="ATN63" s="370"/>
      <c r="ATO63" s="370"/>
      <c r="ATP63" s="370"/>
      <c r="ATQ63" s="370"/>
      <c r="ATR63" s="370"/>
      <c r="ATS63" s="370"/>
      <c r="ATT63" s="370"/>
      <c r="ATU63" s="370"/>
      <c r="ATV63" s="370"/>
      <c r="ATW63" s="370"/>
      <c r="ATX63" s="370"/>
      <c r="ATY63" s="370"/>
      <c r="ATZ63" s="370"/>
      <c r="AUA63" s="370"/>
      <c r="AUB63" s="370"/>
      <c r="AUC63" s="370"/>
      <c r="AUD63" s="370"/>
      <c r="AUE63" s="370"/>
      <c r="AUF63" s="370"/>
      <c r="AUG63" s="370"/>
      <c r="AUH63" s="370"/>
      <c r="AUI63" s="370"/>
      <c r="AUJ63" s="370"/>
      <c r="AUK63" s="370"/>
      <c r="AUL63" s="370"/>
      <c r="AUM63" s="370"/>
      <c r="AUN63" s="370"/>
      <c r="AUO63" s="370"/>
      <c r="AUP63" s="370"/>
      <c r="AUQ63" s="370"/>
      <c r="AUR63" s="370"/>
      <c r="AUS63" s="370"/>
      <c r="AUT63" s="370"/>
      <c r="AUU63" s="370"/>
      <c r="AUV63" s="370"/>
      <c r="AUW63" s="370"/>
      <c r="AUX63" s="370"/>
      <c r="AUY63" s="370"/>
      <c r="AUZ63" s="370"/>
      <c r="AVA63" s="370"/>
      <c r="AVB63" s="370"/>
      <c r="AVC63" s="370"/>
      <c r="AVD63" s="370"/>
      <c r="AVE63" s="370"/>
      <c r="AVF63" s="370"/>
      <c r="AVG63" s="370"/>
      <c r="AVH63" s="370"/>
      <c r="AVI63" s="370"/>
      <c r="AVJ63" s="370"/>
      <c r="AVK63" s="370"/>
      <c r="AVL63" s="370"/>
      <c r="AVM63" s="370"/>
      <c r="AVN63" s="370"/>
      <c r="AVO63" s="370"/>
      <c r="AVP63" s="370"/>
      <c r="AVQ63" s="370"/>
      <c r="AVR63" s="370"/>
      <c r="AVS63" s="370"/>
      <c r="AVT63" s="370"/>
      <c r="AVU63" s="370"/>
      <c r="AVV63" s="370"/>
      <c r="AVW63" s="370"/>
      <c r="AVX63" s="370"/>
      <c r="AVY63" s="370"/>
      <c r="AVZ63" s="370"/>
      <c r="AWA63" s="370"/>
      <c r="AWB63" s="370"/>
      <c r="AWC63" s="370"/>
      <c r="AWD63" s="370"/>
      <c r="AWE63" s="370"/>
      <c r="AWF63" s="370"/>
      <c r="AWG63" s="370"/>
      <c r="AWH63" s="370"/>
      <c r="AWI63" s="370"/>
      <c r="AWJ63" s="370"/>
      <c r="AWK63" s="370"/>
      <c r="AWL63" s="370"/>
      <c r="AWM63" s="370"/>
      <c r="AWN63" s="370"/>
      <c r="AWO63" s="370"/>
      <c r="AWP63" s="370"/>
      <c r="AWQ63" s="370"/>
      <c r="AWR63" s="370"/>
      <c r="AWS63" s="370"/>
      <c r="AWT63" s="370"/>
      <c r="AWU63" s="370"/>
      <c r="AWV63" s="370"/>
      <c r="AWW63" s="370"/>
      <c r="AWX63" s="370"/>
      <c r="AWY63" s="370"/>
      <c r="AWZ63" s="370"/>
      <c r="AXA63" s="370"/>
      <c r="AXB63" s="370"/>
      <c r="AXC63" s="370"/>
      <c r="AXD63" s="370"/>
      <c r="AXE63" s="370"/>
      <c r="AXF63" s="370"/>
      <c r="AXG63" s="370"/>
      <c r="AXH63" s="370"/>
      <c r="AXI63" s="370"/>
      <c r="AXJ63" s="370"/>
      <c r="AXK63" s="370"/>
      <c r="AXL63" s="370"/>
      <c r="AXM63" s="370"/>
      <c r="AXN63" s="370"/>
      <c r="AXO63" s="370"/>
      <c r="AXP63" s="370"/>
      <c r="AXQ63" s="370"/>
      <c r="AXR63" s="370"/>
      <c r="AXS63" s="370"/>
      <c r="AXT63" s="370"/>
      <c r="AXU63" s="370"/>
      <c r="AXV63" s="370"/>
      <c r="AXW63" s="370"/>
      <c r="AXX63" s="370"/>
      <c r="AXY63" s="370"/>
      <c r="AXZ63" s="370"/>
      <c r="AYA63" s="370"/>
      <c r="AYB63" s="370"/>
      <c r="AYC63" s="370"/>
      <c r="AYD63" s="370"/>
      <c r="AYE63" s="370"/>
      <c r="AYF63" s="370"/>
      <c r="AYG63" s="370"/>
      <c r="AYH63" s="370"/>
      <c r="AYI63" s="370"/>
      <c r="AYJ63" s="370"/>
      <c r="AYK63" s="370"/>
      <c r="AYL63" s="370"/>
      <c r="AYM63" s="370"/>
      <c r="AYN63" s="370"/>
      <c r="AYO63" s="370"/>
      <c r="AYP63" s="370"/>
      <c r="AYQ63" s="370"/>
      <c r="AYR63" s="370"/>
      <c r="AYS63" s="370"/>
      <c r="AYT63" s="370"/>
      <c r="AYU63" s="370"/>
      <c r="AYV63" s="370"/>
      <c r="AYW63" s="370"/>
      <c r="AYX63" s="370"/>
      <c r="AYY63" s="370"/>
      <c r="AYZ63" s="370"/>
      <c r="AZA63" s="370"/>
      <c r="AZB63" s="370"/>
      <c r="AZC63" s="370"/>
      <c r="AZD63" s="370"/>
      <c r="AZE63" s="370"/>
      <c r="AZF63" s="370"/>
      <c r="AZG63" s="370"/>
      <c r="AZH63" s="370"/>
      <c r="AZI63" s="370"/>
      <c r="AZJ63" s="370"/>
      <c r="AZK63" s="370"/>
      <c r="AZL63" s="370"/>
      <c r="AZM63" s="370"/>
      <c r="AZN63" s="370"/>
      <c r="AZO63" s="370"/>
      <c r="AZP63" s="370"/>
      <c r="AZQ63" s="370"/>
      <c r="AZR63" s="370"/>
      <c r="AZS63" s="370"/>
      <c r="AZT63" s="370"/>
      <c r="AZU63" s="370"/>
      <c r="AZV63" s="370"/>
      <c r="AZW63" s="370"/>
      <c r="AZX63" s="370"/>
      <c r="AZY63" s="370"/>
      <c r="AZZ63" s="370"/>
      <c r="BAA63" s="370"/>
      <c r="BAB63" s="370"/>
      <c r="BAC63" s="370"/>
      <c r="BAD63" s="370"/>
      <c r="BAE63" s="370"/>
      <c r="BAF63" s="370"/>
      <c r="BAG63" s="370"/>
      <c r="BAH63" s="370"/>
      <c r="BAI63" s="370"/>
      <c r="BAJ63" s="370"/>
      <c r="BAK63" s="370"/>
      <c r="BAL63" s="370"/>
      <c r="BAM63" s="370"/>
      <c r="BAN63" s="370"/>
      <c r="BAO63" s="370"/>
      <c r="BAP63" s="370"/>
      <c r="BAQ63" s="370"/>
      <c r="BAR63" s="370"/>
      <c r="BAS63" s="370"/>
      <c r="BAT63" s="370"/>
      <c r="BAU63" s="370"/>
      <c r="BAV63" s="370"/>
      <c r="BAW63" s="370"/>
      <c r="BAX63" s="370"/>
      <c r="BAY63" s="370"/>
      <c r="BAZ63" s="370"/>
      <c r="BBA63" s="370"/>
      <c r="BBB63" s="370"/>
      <c r="BBC63" s="370"/>
      <c r="BBD63" s="370"/>
      <c r="BBE63" s="370"/>
      <c r="BBF63" s="370"/>
      <c r="BBG63" s="370"/>
      <c r="BBH63" s="370"/>
      <c r="BBI63" s="370"/>
      <c r="BBJ63" s="370"/>
      <c r="BBK63" s="370"/>
      <c r="BBL63" s="370"/>
      <c r="BBM63" s="370"/>
      <c r="BBN63" s="370"/>
      <c r="BBO63" s="370"/>
      <c r="BBP63" s="370"/>
      <c r="BBQ63" s="370"/>
      <c r="BBR63" s="370"/>
      <c r="BBS63" s="370"/>
      <c r="BBT63" s="370"/>
      <c r="BBU63" s="370"/>
      <c r="BBV63" s="370"/>
      <c r="BBW63" s="370"/>
      <c r="BBX63" s="370"/>
      <c r="BBY63" s="370"/>
      <c r="BBZ63" s="370"/>
      <c r="BCA63" s="370"/>
      <c r="BCB63" s="370"/>
      <c r="BCC63" s="370"/>
      <c r="BCD63" s="370"/>
      <c r="BCE63" s="370"/>
      <c r="BCF63" s="370"/>
      <c r="BCG63" s="370"/>
      <c r="BCH63" s="370"/>
      <c r="BCI63" s="370"/>
      <c r="BCJ63" s="370"/>
      <c r="BCK63" s="370"/>
      <c r="BCL63" s="370"/>
      <c r="BCM63" s="370"/>
      <c r="BCN63" s="370"/>
      <c r="BCO63" s="370"/>
      <c r="BCP63" s="370"/>
      <c r="BCQ63" s="370"/>
      <c r="BCR63" s="370"/>
      <c r="BCS63" s="370"/>
      <c r="BCT63" s="370"/>
      <c r="BCU63" s="370"/>
      <c r="BCV63" s="370"/>
      <c r="BCW63" s="370"/>
      <c r="BCX63" s="370"/>
      <c r="BCY63" s="370"/>
      <c r="BCZ63" s="370"/>
      <c r="BDA63" s="370"/>
      <c r="BDB63" s="370"/>
      <c r="BDC63" s="370"/>
      <c r="BDD63" s="370"/>
      <c r="BDE63" s="370"/>
      <c r="BDF63" s="370"/>
      <c r="BDG63" s="370"/>
      <c r="BDH63" s="370"/>
      <c r="BDI63" s="370"/>
      <c r="BDJ63" s="370"/>
      <c r="BDK63" s="370"/>
      <c r="BDL63" s="370"/>
      <c r="BDM63" s="370"/>
      <c r="BDN63" s="370"/>
      <c r="BDO63" s="370"/>
      <c r="BDP63" s="370"/>
      <c r="BDQ63" s="370"/>
      <c r="BDR63" s="370"/>
      <c r="BDS63" s="370"/>
      <c r="BDT63" s="370"/>
      <c r="BDU63" s="370"/>
      <c r="BDV63" s="370"/>
      <c r="BDW63" s="370"/>
      <c r="BDX63" s="370"/>
      <c r="BDY63" s="370"/>
      <c r="BDZ63" s="370"/>
      <c r="BEA63" s="370"/>
      <c r="BEB63" s="370"/>
      <c r="BEC63" s="370"/>
      <c r="BED63" s="370"/>
      <c r="BEE63" s="370"/>
      <c r="BEF63" s="370"/>
      <c r="BEG63" s="370"/>
      <c r="BEH63" s="370"/>
      <c r="BEI63" s="370"/>
      <c r="BEJ63" s="370"/>
      <c r="BEK63" s="370"/>
      <c r="BEL63" s="370"/>
      <c r="BEM63" s="370"/>
      <c r="BEN63" s="370"/>
      <c r="BEO63" s="370"/>
      <c r="BEP63" s="370"/>
      <c r="BEQ63" s="370"/>
      <c r="BER63" s="370"/>
      <c r="BES63" s="370"/>
      <c r="BET63" s="370"/>
      <c r="BEU63" s="370"/>
      <c r="BEV63" s="370"/>
      <c r="BEW63" s="370"/>
      <c r="BEX63" s="370"/>
      <c r="BEY63" s="370"/>
      <c r="BEZ63" s="370"/>
      <c r="BFA63" s="370"/>
      <c r="BFB63" s="370"/>
      <c r="BFC63" s="370"/>
      <c r="BFD63" s="370"/>
      <c r="BFE63" s="370"/>
      <c r="BFF63" s="370"/>
      <c r="BFG63" s="370"/>
      <c r="BFH63" s="370"/>
      <c r="BFI63" s="370"/>
      <c r="BFJ63" s="370"/>
      <c r="BFK63" s="370"/>
      <c r="BFL63" s="370"/>
      <c r="BFM63" s="370"/>
      <c r="BFN63" s="370"/>
      <c r="BFO63" s="370"/>
      <c r="BFP63" s="370"/>
      <c r="BFQ63" s="370"/>
      <c r="BFR63" s="370"/>
      <c r="BFS63" s="370"/>
      <c r="BFT63" s="370"/>
      <c r="BFU63" s="370"/>
      <c r="BFV63" s="370"/>
      <c r="BFW63" s="370"/>
      <c r="BFX63" s="370"/>
      <c r="BFY63" s="370"/>
      <c r="BFZ63" s="370"/>
      <c r="BGA63" s="370"/>
      <c r="BGB63" s="370"/>
      <c r="BGC63" s="370"/>
      <c r="BGD63" s="370"/>
      <c r="BGE63" s="370"/>
      <c r="BGF63" s="370"/>
      <c r="BGG63" s="370"/>
      <c r="BGH63" s="370"/>
      <c r="BGI63" s="370"/>
      <c r="BGJ63" s="370"/>
      <c r="BGK63" s="370"/>
      <c r="BGL63" s="370"/>
      <c r="BGM63" s="370"/>
      <c r="BGN63" s="370"/>
      <c r="BGO63" s="370"/>
      <c r="BGP63" s="370"/>
      <c r="BGQ63" s="370"/>
      <c r="BGR63" s="370"/>
      <c r="BGS63" s="370"/>
      <c r="BGT63" s="370"/>
      <c r="BGU63" s="370"/>
      <c r="BGV63" s="370"/>
      <c r="BGW63" s="370"/>
      <c r="BGX63" s="370"/>
      <c r="BGY63" s="370"/>
      <c r="BGZ63" s="370"/>
      <c r="BHA63" s="370"/>
      <c r="BHB63" s="370"/>
      <c r="BHC63" s="370"/>
      <c r="BHD63" s="370"/>
      <c r="BHE63" s="370"/>
      <c r="BHF63" s="370"/>
      <c r="BHG63" s="370"/>
      <c r="BHH63" s="370"/>
      <c r="BHI63" s="370"/>
      <c r="BHJ63" s="370"/>
      <c r="BHK63" s="370"/>
      <c r="BHL63" s="370"/>
      <c r="BHM63" s="370"/>
      <c r="BHN63" s="370"/>
      <c r="BHO63" s="370"/>
      <c r="BHP63" s="370"/>
      <c r="BHQ63" s="370"/>
      <c r="BHR63" s="370"/>
      <c r="BHS63" s="370"/>
      <c r="BHT63" s="370"/>
      <c r="BHU63" s="370"/>
      <c r="BHV63" s="370"/>
      <c r="BHW63" s="370"/>
      <c r="BHX63" s="370"/>
      <c r="BHY63" s="370"/>
      <c r="BHZ63" s="370"/>
      <c r="BIA63" s="370"/>
      <c r="BIB63" s="370"/>
      <c r="BIC63" s="370"/>
      <c r="BID63" s="370"/>
      <c r="BIE63" s="370"/>
      <c r="BIF63" s="370"/>
      <c r="BIG63" s="370"/>
      <c r="BIH63" s="370"/>
      <c r="BII63" s="370"/>
      <c r="BIJ63" s="370"/>
      <c r="BIK63" s="370"/>
      <c r="BIL63" s="370"/>
      <c r="BIM63" s="370"/>
      <c r="BIN63" s="370"/>
      <c r="BIO63" s="370"/>
      <c r="BIP63" s="370"/>
      <c r="BIQ63" s="370"/>
      <c r="BIR63" s="370"/>
      <c r="BIS63" s="370"/>
      <c r="BIT63" s="370"/>
      <c r="BIU63" s="370"/>
      <c r="BIV63" s="370"/>
      <c r="BIW63" s="370"/>
      <c r="BIX63" s="370"/>
      <c r="BIY63" s="370"/>
      <c r="BIZ63" s="370"/>
      <c r="BJA63" s="370"/>
    </row>
    <row r="64" spans="1:1613" s="380" customFormat="1" ht="20.25" thickTop="1" thickBot="1" x14ac:dyDescent="0.35">
      <c r="A64" s="650" t="s">
        <v>257</v>
      </c>
      <c r="B64" s="651"/>
      <c r="C64" s="652"/>
      <c r="D64" s="374">
        <f t="shared" ref="D64:Q64" si="8">SUM(D63,D56,D36,D26,D18)</f>
        <v>1326408.7600000002</v>
      </c>
      <c r="E64" s="374">
        <f t="shared" si="8"/>
        <v>2358516.63</v>
      </c>
      <c r="F64" s="374">
        <f t="shared" si="8"/>
        <v>1231190.53</v>
      </c>
      <c r="G64" s="375">
        <f t="shared" si="8"/>
        <v>1540249.2599999998</v>
      </c>
      <c r="H64" s="376">
        <f t="shared" si="8"/>
        <v>1020817</v>
      </c>
      <c r="I64" s="374">
        <f t="shared" si="8"/>
        <v>593995.63</v>
      </c>
      <c r="J64" s="374">
        <f t="shared" si="8"/>
        <v>87367.35</v>
      </c>
      <c r="K64" s="374">
        <f t="shared" si="8"/>
        <v>107756.73000000001</v>
      </c>
      <c r="L64" s="374">
        <f t="shared" si="8"/>
        <v>69969.87</v>
      </c>
      <c r="M64" s="374">
        <f t="shared" si="8"/>
        <v>92633.99</v>
      </c>
      <c r="N64" s="374">
        <f t="shared" si="8"/>
        <v>114918.83000000002</v>
      </c>
      <c r="O64" s="374">
        <f t="shared" si="8"/>
        <v>0</v>
      </c>
      <c r="P64" s="375">
        <f t="shared" si="8"/>
        <v>1066642.4000000004</v>
      </c>
      <c r="Q64" s="377">
        <f t="shared" si="8"/>
        <v>1443510</v>
      </c>
      <c r="R64" s="378"/>
      <c r="S64" s="379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79"/>
      <c r="AE64" s="379"/>
      <c r="AF64" s="379"/>
      <c r="AG64" s="379"/>
      <c r="AH64" s="379"/>
      <c r="AI64" s="379"/>
      <c r="AJ64" s="379"/>
      <c r="AK64" s="379"/>
      <c r="AL64" s="379"/>
      <c r="AM64" s="379"/>
      <c r="AN64" s="379"/>
      <c r="AO64" s="379"/>
      <c r="AP64" s="379"/>
      <c r="AQ64" s="379"/>
      <c r="AR64" s="379"/>
      <c r="AS64" s="379"/>
      <c r="AT64" s="379"/>
      <c r="AU64" s="379"/>
      <c r="AV64" s="379"/>
      <c r="AW64" s="379"/>
      <c r="AX64" s="379"/>
      <c r="AY64" s="379"/>
      <c r="AZ64" s="379"/>
      <c r="BA64" s="379"/>
      <c r="BB64" s="379"/>
      <c r="BC64" s="379"/>
      <c r="BD64" s="379"/>
      <c r="BE64" s="379"/>
      <c r="BF64" s="379"/>
      <c r="BG64" s="379"/>
      <c r="BH64" s="379"/>
      <c r="BI64" s="379"/>
      <c r="BJ64" s="379"/>
      <c r="BK64" s="379"/>
      <c r="BL64" s="379"/>
      <c r="BM64" s="379"/>
      <c r="BN64" s="379"/>
      <c r="BO64" s="379"/>
      <c r="BP64" s="379"/>
      <c r="BQ64" s="379"/>
      <c r="BR64" s="379"/>
      <c r="BS64" s="379"/>
      <c r="BT64" s="379"/>
      <c r="BU64" s="379"/>
      <c r="BV64" s="379"/>
      <c r="BW64" s="379"/>
      <c r="BX64" s="379"/>
      <c r="BY64" s="379"/>
      <c r="BZ64" s="379"/>
      <c r="CA64" s="379"/>
      <c r="CB64" s="379"/>
      <c r="CC64" s="379"/>
      <c r="CD64" s="379"/>
      <c r="CE64" s="379"/>
      <c r="CF64" s="379"/>
      <c r="CG64" s="379"/>
      <c r="CH64" s="379"/>
      <c r="CI64" s="379"/>
      <c r="CJ64" s="379"/>
      <c r="CK64" s="379"/>
      <c r="CL64" s="379"/>
      <c r="CM64" s="379"/>
      <c r="CN64" s="379"/>
      <c r="CO64" s="379"/>
      <c r="CP64" s="379"/>
      <c r="CQ64" s="379"/>
      <c r="CR64" s="379"/>
      <c r="CS64" s="379"/>
      <c r="CT64" s="379"/>
      <c r="CU64" s="379"/>
      <c r="CV64" s="379"/>
      <c r="CW64" s="379"/>
      <c r="CX64" s="379"/>
      <c r="CY64" s="379"/>
      <c r="CZ64" s="379"/>
      <c r="DA64" s="379"/>
      <c r="DB64" s="379"/>
      <c r="DC64" s="379"/>
      <c r="DD64" s="379"/>
      <c r="DE64" s="379"/>
      <c r="DF64" s="379"/>
      <c r="DG64" s="379"/>
      <c r="DH64" s="379"/>
      <c r="DI64" s="379"/>
      <c r="DJ64" s="379"/>
      <c r="DK64" s="379"/>
      <c r="DL64" s="379"/>
      <c r="DM64" s="379"/>
      <c r="DN64" s="379"/>
      <c r="DO64" s="379"/>
      <c r="DP64" s="379"/>
      <c r="DQ64" s="379"/>
      <c r="DR64" s="379"/>
      <c r="DS64" s="379"/>
      <c r="DT64" s="379"/>
      <c r="DU64" s="379"/>
      <c r="DV64" s="379"/>
      <c r="DW64" s="379"/>
      <c r="DX64" s="379"/>
      <c r="DY64" s="379"/>
      <c r="DZ64" s="379"/>
      <c r="EA64" s="379"/>
      <c r="EB64" s="379"/>
      <c r="EC64" s="379"/>
      <c r="ED64" s="379"/>
      <c r="EE64" s="379"/>
      <c r="EF64" s="379"/>
      <c r="EG64" s="379"/>
      <c r="EH64" s="379"/>
      <c r="EI64" s="379"/>
      <c r="EJ64" s="379"/>
      <c r="EK64" s="379"/>
      <c r="EL64" s="379"/>
      <c r="EM64" s="379"/>
      <c r="EN64" s="379"/>
      <c r="EO64" s="379"/>
      <c r="EP64" s="379"/>
      <c r="EQ64" s="379"/>
      <c r="ER64" s="379"/>
      <c r="ES64" s="379"/>
      <c r="ET64" s="379"/>
      <c r="EU64" s="379"/>
      <c r="EV64" s="379"/>
      <c r="EW64" s="379"/>
      <c r="EX64" s="379"/>
      <c r="EY64" s="379"/>
      <c r="EZ64" s="379"/>
      <c r="FA64" s="379"/>
      <c r="FB64" s="379"/>
      <c r="FC64" s="379"/>
      <c r="FD64" s="379"/>
      <c r="FE64" s="379"/>
      <c r="FF64" s="379"/>
      <c r="FG64" s="379"/>
      <c r="FH64" s="379"/>
      <c r="FI64" s="379"/>
      <c r="FJ64" s="379"/>
      <c r="FK64" s="379"/>
      <c r="FL64" s="379"/>
      <c r="FM64" s="379"/>
      <c r="FN64" s="379"/>
      <c r="FO64" s="379"/>
      <c r="FP64" s="379"/>
      <c r="FQ64" s="379"/>
      <c r="FR64" s="379"/>
      <c r="FS64" s="379"/>
      <c r="FT64" s="379"/>
      <c r="FU64" s="379"/>
      <c r="FV64" s="379"/>
      <c r="FW64" s="379"/>
      <c r="FX64" s="379"/>
      <c r="FY64" s="379"/>
      <c r="FZ64" s="379"/>
      <c r="GA64" s="379"/>
      <c r="GB64" s="379"/>
      <c r="GC64" s="379"/>
      <c r="GD64" s="379"/>
      <c r="GE64" s="379"/>
      <c r="GF64" s="379"/>
      <c r="GG64" s="379"/>
      <c r="GH64" s="379"/>
      <c r="GI64" s="379"/>
      <c r="GJ64" s="379"/>
      <c r="GK64" s="379"/>
      <c r="GL64" s="379"/>
      <c r="GM64" s="379"/>
      <c r="GN64" s="379"/>
      <c r="GO64" s="379"/>
      <c r="GP64" s="379"/>
      <c r="GQ64" s="379"/>
      <c r="GR64" s="379"/>
      <c r="GS64" s="379"/>
      <c r="GT64" s="379"/>
      <c r="GU64" s="379"/>
      <c r="GV64" s="379"/>
      <c r="GW64" s="379"/>
      <c r="GX64" s="379"/>
      <c r="GY64" s="379"/>
      <c r="GZ64" s="379"/>
      <c r="HA64" s="379"/>
      <c r="HB64" s="379"/>
      <c r="HC64" s="379"/>
      <c r="HD64" s="379"/>
      <c r="HE64" s="379"/>
      <c r="HF64" s="379"/>
      <c r="HG64" s="379"/>
      <c r="HH64" s="379"/>
      <c r="HI64" s="379"/>
      <c r="HJ64" s="379"/>
      <c r="HK64" s="379"/>
      <c r="HL64" s="379"/>
      <c r="HM64" s="379"/>
      <c r="HN64" s="379"/>
      <c r="HO64" s="379"/>
      <c r="HP64" s="379"/>
      <c r="HQ64" s="379"/>
      <c r="HR64" s="379"/>
      <c r="HS64" s="379"/>
      <c r="HT64" s="379"/>
      <c r="HU64" s="379"/>
      <c r="HV64" s="379"/>
      <c r="HW64" s="379"/>
      <c r="HX64" s="379"/>
      <c r="HY64" s="379"/>
      <c r="HZ64" s="379"/>
      <c r="IA64" s="379"/>
      <c r="IB64" s="379"/>
      <c r="IC64" s="379"/>
      <c r="ID64" s="379"/>
      <c r="IE64" s="379"/>
      <c r="IF64" s="379"/>
      <c r="IG64" s="379"/>
      <c r="IH64" s="379"/>
      <c r="II64" s="379"/>
      <c r="IJ64" s="379"/>
      <c r="IK64" s="379"/>
      <c r="IL64" s="379"/>
      <c r="IM64" s="379"/>
      <c r="IN64" s="379"/>
      <c r="IO64" s="379"/>
      <c r="IP64" s="379"/>
      <c r="IQ64" s="379"/>
      <c r="IR64" s="379"/>
      <c r="IS64" s="379"/>
      <c r="IT64" s="379"/>
      <c r="IU64" s="379"/>
      <c r="IV64" s="379"/>
      <c r="IW64" s="379"/>
      <c r="IX64" s="379"/>
      <c r="IY64" s="379"/>
      <c r="IZ64" s="379"/>
      <c r="JA64" s="379"/>
      <c r="JB64" s="379"/>
      <c r="JC64" s="379"/>
      <c r="JD64" s="379"/>
      <c r="JE64" s="379"/>
      <c r="JF64" s="379"/>
      <c r="JG64" s="379"/>
      <c r="JH64" s="379"/>
      <c r="JI64" s="379"/>
      <c r="JJ64" s="379"/>
      <c r="JK64" s="379"/>
      <c r="JL64" s="379"/>
      <c r="JM64" s="379"/>
      <c r="JN64" s="379"/>
      <c r="JO64" s="379"/>
      <c r="JP64" s="379"/>
      <c r="JQ64" s="379"/>
      <c r="JR64" s="379"/>
      <c r="JS64" s="379"/>
      <c r="JT64" s="379"/>
      <c r="JU64" s="379"/>
      <c r="JV64" s="379"/>
      <c r="JW64" s="379"/>
      <c r="JX64" s="379"/>
      <c r="JY64" s="379"/>
      <c r="JZ64" s="379"/>
      <c r="KA64" s="379"/>
      <c r="KB64" s="379"/>
      <c r="KC64" s="379"/>
      <c r="KD64" s="379"/>
      <c r="KE64" s="379"/>
      <c r="KF64" s="379"/>
      <c r="KG64" s="379"/>
      <c r="KH64" s="379"/>
      <c r="KI64" s="379"/>
      <c r="KJ64" s="379"/>
      <c r="KK64" s="379"/>
      <c r="KL64" s="379"/>
      <c r="KM64" s="379"/>
      <c r="KN64" s="379"/>
      <c r="KO64" s="379"/>
      <c r="KP64" s="379"/>
      <c r="KQ64" s="379"/>
      <c r="KR64" s="379"/>
      <c r="KS64" s="379"/>
      <c r="KT64" s="379"/>
      <c r="KU64" s="379"/>
      <c r="KV64" s="379"/>
      <c r="KW64" s="379"/>
      <c r="KX64" s="379"/>
      <c r="KY64" s="379"/>
      <c r="KZ64" s="379"/>
      <c r="LA64" s="379"/>
      <c r="LB64" s="379"/>
      <c r="LC64" s="379"/>
      <c r="LD64" s="379"/>
      <c r="LE64" s="379"/>
      <c r="LF64" s="379"/>
      <c r="LG64" s="379"/>
      <c r="LH64" s="379"/>
      <c r="LI64" s="379"/>
      <c r="LJ64" s="379"/>
      <c r="LK64" s="379"/>
      <c r="LL64" s="379"/>
      <c r="LM64" s="379"/>
      <c r="LN64" s="379"/>
      <c r="LO64" s="379"/>
      <c r="LP64" s="379"/>
      <c r="LQ64" s="379"/>
      <c r="LR64" s="379"/>
      <c r="LS64" s="379"/>
      <c r="LT64" s="379"/>
      <c r="LU64" s="379"/>
      <c r="LV64" s="379"/>
      <c r="LW64" s="379"/>
      <c r="LX64" s="379"/>
      <c r="LY64" s="379"/>
      <c r="LZ64" s="379"/>
      <c r="MA64" s="379"/>
      <c r="MB64" s="379"/>
      <c r="MC64" s="379"/>
      <c r="MD64" s="379"/>
      <c r="ME64" s="379"/>
      <c r="MF64" s="379"/>
      <c r="MG64" s="379"/>
      <c r="MH64" s="379"/>
      <c r="MI64" s="379"/>
      <c r="MJ64" s="379"/>
      <c r="MK64" s="379"/>
      <c r="ML64" s="379"/>
      <c r="MM64" s="379"/>
      <c r="MN64" s="379"/>
      <c r="MO64" s="379"/>
      <c r="MP64" s="379"/>
      <c r="MQ64" s="379"/>
      <c r="MR64" s="379"/>
      <c r="MS64" s="379"/>
      <c r="MT64" s="379"/>
      <c r="MU64" s="379"/>
      <c r="MV64" s="379"/>
      <c r="MW64" s="379"/>
      <c r="MX64" s="379"/>
      <c r="MY64" s="379"/>
      <c r="MZ64" s="379"/>
      <c r="NA64" s="379"/>
      <c r="NB64" s="379"/>
      <c r="NC64" s="379"/>
      <c r="ND64" s="379"/>
      <c r="NE64" s="379"/>
      <c r="NF64" s="379"/>
      <c r="NG64" s="379"/>
      <c r="NH64" s="379"/>
      <c r="NI64" s="379"/>
      <c r="NJ64" s="379"/>
      <c r="NK64" s="379"/>
      <c r="NL64" s="379"/>
      <c r="NM64" s="379"/>
      <c r="NN64" s="379"/>
      <c r="NO64" s="379"/>
      <c r="NP64" s="379"/>
      <c r="NQ64" s="379"/>
      <c r="NR64" s="379"/>
      <c r="NS64" s="379"/>
      <c r="NT64" s="379"/>
      <c r="NU64" s="379"/>
      <c r="NV64" s="379"/>
      <c r="NW64" s="379"/>
      <c r="NX64" s="379"/>
      <c r="NY64" s="379"/>
      <c r="NZ64" s="379"/>
      <c r="OA64" s="379"/>
      <c r="OB64" s="379"/>
      <c r="OC64" s="379"/>
      <c r="OD64" s="379"/>
      <c r="OE64" s="379"/>
      <c r="OF64" s="379"/>
      <c r="OG64" s="379"/>
      <c r="OH64" s="379"/>
      <c r="OI64" s="379"/>
      <c r="OJ64" s="379"/>
      <c r="OK64" s="379"/>
      <c r="OL64" s="379"/>
      <c r="OM64" s="379"/>
      <c r="ON64" s="379"/>
      <c r="OO64" s="379"/>
      <c r="OP64" s="379"/>
      <c r="OQ64" s="379"/>
      <c r="OR64" s="379"/>
      <c r="OS64" s="379"/>
      <c r="OT64" s="379"/>
      <c r="OU64" s="379"/>
      <c r="OV64" s="379"/>
      <c r="OW64" s="379"/>
      <c r="OX64" s="379"/>
      <c r="OY64" s="379"/>
      <c r="OZ64" s="379"/>
      <c r="PA64" s="379"/>
      <c r="PB64" s="379"/>
      <c r="PC64" s="379"/>
      <c r="PD64" s="379"/>
      <c r="PE64" s="379"/>
      <c r="PF64" s="379"/>
      <c r="PG64" s="379"/>
      <c r="PH64" s="379"/>
      <c r="PI64" s="379"/>
      <c r="PJ64" s="379"/>
      <c r="PK64" s="379"/>
      <c r="PL64" s="379"/>
      <c r="PM64" s="379"/>
      <c r="PN64" s="379"/>
      <c r="PO64" s="379"/>
      <c r="PP64" s="379"/>
      <c r="PQ64" s="379"/>
      <c r="PR64" s="379"/>
      <c r="PS64" s="379"/>
      <c r="PT64" s="379"/>
      <c r="PU64" s="379"/>
      <c r="PV64" s="379"/>
      <c r="PW64" s="379"/>
      <c r="PX64" s="379"/>
      <c r="PY64" s="379"/>
      <c r="PZ64" s="379"/>
      <c r="QA64" s="379"/>
      <c r="QB64" s="379"/>
      <c r="QC64" s="379"/>
      <c r="QD64" s="379"/>
      <c r="QE64" s="379"/>
      <c r="QF64" s="379"/>
      <c r="QG64" s="379"/>
      <c r="QH64" s="379"/>
      <c r="QI64" s="379"/>
      <c r="QJ64" s="379"/>
      <c r="QK64" s="379"/>
      <c r="QL64" s="379"/>
      <c r="QM64" s="379"/>
      <c r="QN64" s="379"/>
      <c r="QO64" s="379"/>
      <c r="QP64" s="379"/>
      <c r="QQ64" s="379"/>
      <c r="QR64" s="379"/>
      <c r="QS64" s="379"/>
      <c r="QT64" s="379"/>
      <c r="QU64" s="379"/>
      <c r="QV64" s="379"/>
      <c r="QW64" s="379"/>
      <c r="QX64" s="379"/>
      <c r="QY64" s="379"/>
      <c r="QZ64" s="379"/>
      <c r="RA64" s="379"/>
      <c r="RB64" s="379"/>
      <c r="RC64" s="379"/>
      <c r="RD64" s="379"/>
      <c r="RE64" s="379"/>
      <c r="RF64" s="379"/>
      <c r="RG64" s="379"/>
      <c r="RH64" s="379"/>
      <c r="RI64" s="379"/>
      <c r="RJ64" s="379"/>
      <c r="RK64" s="379"/>
      <c r="RL64" s="379"/>
      <c r="RM64" s="379"/>
      <c r="RN64" s="379"/>
      <c r="RO64" s="379"/>
      <c r="RP64" s="379"/>
      <c r="RQ64" s="379"/>
      <c r="RR64" s="379"/>
      <c r="RS64" s="379"/>
      <c r="RT64" s="379"/>
      <c r="RU64" s="379"/>
      <c r="RV64" s="379"/>
      <c r="RW64" s="379"/>
      <c r="RX64" s="379"/>
      <c r="RY64" s="379"/>
      <c r="RZ64" s="379"/>
      <c r="SA64" s="379"/>
      <c r="SB64" s="379"/>
      <c r="SC64" s="379"/>
      <c r="SD64" s="379"/>
      <c r="SE64" s="379"/>
      <c r="SF64" s="379"/>
      <c r="SG64" s="379"/>
      <c r="SH64" s="379"/>
      <c r="SI64" s="379"/>
      <c r="SJ64" s="379"/>
      <c r="SK64" s="379"/>
      <c r="SL64" s="379"/>
      <c r="SM64" s="379"/>
      <c r="SN64" s="379"/>
      <c r="SO64" s="379"/>
      <c r="SP64" s="379"/>
      <c r="SQ64" s="379"/>
      <c r="SR64" s="379"/>
      <c r="SS64" s="379"/>
      <c r="ST64" s="379"/>
      <c r="SU64" s="379"/>
      <c r="SV64" s="379"/>
      <c r="SW64" s="379"/>
      <c r="SX64" s="379"/>
      <c r="SY64" s="379"/>
      <c r="SZ64" s="379"/>
      <c r="TA64" s="379"/>
      <c r="TB64" s="379"/>
      <c r="TC64" s="379"/>
      <c r="TD64" s="379"/>
      <c r="TE64" s="379"/>
      <c r="TF64" s="379"/>
      <c r="TG64" s="379"/>
      <c r="TH64" s="379"/>
      <c r="TI64" s="379"/>
      <c r="TJ64" s="379"/>
      <c r="TK64" s="379"/>
      <c r="TL64" s="379"/>
      <c r="TM64" s="379"/>
      <c r="TN64" s="379"/>
      <c r="TO64" s="379"/>
      <c r="TP64" s="379"/>
      <c r="TQ64" s="379"/>
      <c r="TR64" s="379"/>
      <c r="TS64" s="379"/>
      <c r="TT64" s="379"/>
      <c r="TU64" s="379"/>
      <c r="TV64" s="379"/>
      <c r="TW64" s="379"/>
      <c r="TX64" s="379"/>
      <c r="TY64" s="379"/>
      <c r="TZ64" s="379"/>
      <c r="UA64" s="379"/>
      <c r="UB64" s="379"/>
      <c r="UC64" s="379"/>
      <c r="UD64" s="379"/>
      <c r="UE64" s="379"/>
      <c r="UF64" s="379"/>
      <c r="UG64" s="379"/>
      <c r="UH64" s="379"/>
      <c r="UI64" s="379"/>
      <c r="UJ64" s="379"/>
      <c r="UK64" s="379"/>
      <c r="UL64" s="379"/>
      <c r="UM64" s="379"/>
      <c r="UN64" s="379"/>
      <c r="UO64" s="379"/>
      <c r="UP64" s="379"/>
      <c r="UQ64" s="379"/>
      <c r="UR64" s="379"/>
      <c r="US64" s="379"/>
      <c r="UT64" s="379"/>
      <c r="UU64" s="379"/>
      <c r="UV64" s="379"/>
      <c r="UW64" s="379"/>
      <c r="UX64" s="379"/>
      <c r="UY64" s="379"/>
      <c r="UZ64" s="379"/>
      <c r="VA64" s="379"/>
      <c r="VB64" s="379"/>
      <c r="VC64" s="379"/>
      <c r="VD64" s="379"/>
      <c r="VE64" s="379"/>
      <c r="VF64" s="379"/>
      <c r="VG64" s="379"/>
      <c r="VH64" s="379"/>
      <c r="VI64" s="379"/>
      <c r="VJ64" s="379"/>
      <c r="VK64" s="379"/>
      <c r="VL64" s="379"/>
      <c r="VM64" s="379"/>
      <c r="VN64" s="379"/>
      <c r="VO64" s="379"/>
      <c r="VP64" s="379"/>
      <c r="VQ64" s="379"/>
      <c r="VR64" s="379"/>
      <c r="VS64" s="379"/>
      <c r="VT64" s="379"/>
      <c r="VU64" s="379"/>
      <c r="VV64" s="379"/>
      <c r="VW64" s="379"/>
      <c r="VX64" s="379"/>
      <c r="VY64" s="379"/>
      <c r="VZ64" s="379"/>
      <c r="WA64" s="379"/>
      <c r="WB64" s="379"/>
      <c r="WC64" s="379"/>
      <c r="WD64" s="379"/>
      <c r="WE64" s="379"/>
      <c r="WF64" s="379"/>
      <c r="WG64" s="379"/>
      <c r="WH64" s="379"/>
      <c r="WI64" s="379"/>
      <c r="WJ64" s="379"/>
      <c r="WK64" s="379"/>
      <c r="WL64" s="379"/>
      <c r="WM64" s="379"/>
      <c r="WN64" s="379"/>
      <c r="WO64" s="379"/>
      <c r="WP64" s="379"/>
      <c r="WQ64" s="379"/>
      <c r="WR64" s="379"/>
      <c r="WS64" s="379"/>
      <c r="WT64" s="379"/>
      <c r="WU64" s="379"/>
      <c r="WV64" s="379"/>
      <c r="WW64" s="379"/>
      <c r="WX64" s="379"/>
      <c r="WY64" s="379"/>
      <c r="WZ64" s="379"/>
      <c r="XA64" s="379"/>
      <c r="XB64" s="379"/>
      <c r="XC64" s="379"/>
      <c r="XD64" s="379"/>
      <c r="XE64" s="379"/>
      <c r="XF64" s="379"/>
      <c r="XG64" s="379"/>
      <c r="XH64" s="379"/>
      <c r="XI64" s="379"/>
      <c r="XJ64" s="379"/>
      <c r="XK64" s="379"/>
      <c r="XL64" s="379"/>
      <c r="XM64" s="379"/>
      <c r="XN64" s="379"/>
      <c r="XO64" s="379"/>
      <c r="XP64" s="379"/>
      <c r="XQ64" s="379"/>
      <c r="XR64" s="379"/>
      <c r="XS64" s="379"/>
      <c r="XT64" s="379"/>
      <c r="XU64" s="379"/>
      <c r="XV64" s="379"/>
      <c r="XW64" s="379"/>
      <c r="XX64" s="379"/>
      <c r="XY64" s="379"/>
      <c r="XZ64" s="379"/>
      <c r="YA64" s="379"/>
      <c r="YB64" s="379"/>
      <c r="YC64" s="379"/>
      <c r="YD64" s="379"/>
      <c r="YE64" s="379"/>
      <c r="YF64" s="379"/>
      <c r="YG64" s="379"/>
      <c r="YH64" s="379"/>
      <c r="YI64" s="379"/>
      <c r="YJ64" s="379"/>
      <c r="YK64" s="379"/>
      <c r="YL64" s="379"/>
      <c r="YM64" s="379"/>
      <c r="YN64" s="379"/>
      <c r="YO64" s="379"/>
      <c r="YP64" s="379"/>
      <c r="YQ64" s="379"/>
      <c r="YR64" s="379"/>
      <c r="YS64" s="379"/>
      <c r="YT64" s="379"/>
      <c r="YU64" s="379"/>
      <c r="YV64" s="379"/>
      <c r="YW64" s="379"/>
      <c r="YX64" s="379"/>
      <c r="YY64" s="379"/>
      <c r="YZ64" s="379"/>
      <c r="ZA64" s="379"/>
      <c r="ZB64" s="379"/>
      <c r="ZC64" s="379"/>
      <c r="ZD64" s="379"/>
      <c r="ZE64" s="379"/>
      <c r="ZF64" s="379"/>
      <c r="ZG64" s="379"/>
      <c r="ZH64" s="379"/>
      <c r="ZI64" s="379"/>
      <c r="ZJ64" s="379"/>
      <c r="ZK64" s="379"/>
      <c r="ZL64" s="379"/>
      <c r="ZM64" s="379"/>
      <c r="ZN64" s="379"/>
      <c r="ZO64" s="379"/>
      <c r="ZP64" s="379"/>
      <c r="ZQ64" s="379"/>
      <c r="ZR64" s="379"/>
      <c r="ZS64" s="379"/>
      <c r="ZT64" s="379"/>
      <c r="ZU64" s="379"/>
      <c r="ZV64" s="379"/>
      <c r="ZW64" s="379"/>
      <c r="ZX64" s="379"/>
      <c r="ZY64" s="379"/>
      <c r="ZZ64" s="379"/>
      <c r="AAA64" s="379"/>
      <c r="AAB64" s="379"/>
      <c r="AAC64" s="379"/>
      <c r="AAD64" s="379"/>
      <c r="AAE64" s="379"/>
      <c r="AAF64" s="379"/>
      <c r="AAG64" s="379"/>
      <c r="AAH64" s="379"/>
      <c r="AAI64" s="379"/>
      <c r="AAJ64" s="379"/>
      <c r="AAK64" s="379"/>
      <c r="AAL64" s="379"/>
      <c r="AAM64" s="379"/>
      <c r="AAN64" s="379"/>
      <c r="AAO64" s="379"/>
      <c r="AAP64" s="379"/>
      <c r="AAQ64" s="379"/>
      <c r="AAR64" s="379"/>
      <c r="AAS64" s="379"/>
      <c r="AAT64" s="379"/>
      <c r="AAU64" s="379"/>
      <c r="AAV64" s="379"/>
      <c r="AAW64" s="379"/>
      <c r="AAX64" s="379"/>
      <c r="AAY64" s="379"/>
      <c r="AAZ64" s="379"/>
      <c r="ABA64" s="379"/>
      <c r="ABB64" s="379"/>
      <c r="ABC64" s="379"/>
      <c r="ABD64" s="379"/>
      <c r="ABE64" s="379"/>
      <c r="ABF64" s="379"/>
      <c r="ABG64" s="379"/>
      <c r="ABH64" s="379"/>
      <c r="ABI64" s="379"/>
      <c r="ABJ64" s="379"/>
      <c r="ABK64" s="379"/>
      <c r="ABL64" s="379"/>
      <c r="ABM64" s="379"/>
      <c r="ABN64" s="379"/>
      <c r="ABO64" s="379"/>
      <c r="ABP64" s="379"/>
      <c r="ABQ64" s="379"/>
      <c r="ABR64" s="379"/>
      <c r="ABS64" s="379"/>
      <c r="ABT64" s="379"/>
      <c r="ABU64" s="379"/>
      <c r="ABV64" s="379"/>
      <c r="ABW64" s="379"/>
      <c r="ABX64" s="379"/>
      <c r="ABY64" s="379"/>
      <c r="ABZ64" s="379"/>
      <c r="ACA64" s="379"/>
      <c r="ACB64" s="379"/>
      <c r="ACC64" s="379"/>
      <c r="ACD64" s="379"/>
      <c r="ACE64" s="379"/>
      <c r="ACF64" s="379"/>
      <c r="ACG64" s="379"/>
      <c r="ACH64" s="379"/>
      <c r="ACI64" s="379"/>
      <c r="ACJ64" s="379"/>
      <c r="ACK64" s="379"/>
      <c r="ACL64" s="379"/>
      <c r="ACM64" s="379"/>
      <c r="ACN64" s="379"/>
      <c r="ACO64" s="379"/>
      <c r="ACP64" s="379"/>
      <c r="ACQ64" s="379"/>
      <c r="ACR64" s="379"/>
      <c r="ACS64" s="379"/>
      <c r="ACT64" s="379"/>
      <c r="ACU64" s="379"/>
      <c r="ACV64" s="379"/>
      <c r="ACW64" s="379"/>
      <c r="ACX64" s="379"/>
      <c r="ACY64" s="379"/>
      <c r="ACZ64" s="379"/>
      <c r="ADA64" s="379"/>
      <c r="ADB64" s="379"/>
      <c r="ADC64" s="379"/>
      <c r="ADD64" s="379"/>
      <c r="ADE64" s="379"/>
      <c r="ADF64" s="379"/>
      <c r="ADG64" s="379"/>
      <c r="ADH64" s="379"/>
      <c r="ADI64" s="379"/>
      <c r="ADJ64" s="379"/>
      <c r="ADK64" s="379"/>
      <c r="ADL64" s="379"/>
      <c r="ADM64" s="379"/>
      <c r="ADN64" s="379"/>
      <c r="ADO64" s="379"/>
      <c r="ADP64" s="379"/>
      <c r="ADQ64" s="379"/>
      <c r="ADR64" s="379"/>
      <c r="ADS64" s="379"/>
      <c r="ADT64" s="379"/>
      <c r="ADU64" s="379"/>
      <c r="ADV64" s="379"/>
      <c r="ADW64" s="379"/>
      <c r="ADX64" s="379"/>
      <c r="ADY64" s="379"/>
      <c r="ADZ64" s="379"/>
      <c r="AEA64" s="379"/>
      <c r="AEB64" s="379"/>
      <c r="AEC64" s="379"/>
      <c r="AED64" s="379"/>
      <c r="AEE64" s="379"/>
      <c r="AEF64" s="379"/>
      <c r="AEG64" s="379"/>
      <c r="AEH64" s="379"/>
      <c r="AEI64" s="379"/>
      <c r="AEJ64" s="379"/>
      <c r="AEK64" s="379"/>
      <c r="AEL64" s="379"/>
      <c r="AEM64" s="379"/>
      <c r="AEN64" s="379"/>
      <c r="AEO64" s="379"/>
      <c r="AEP64" s="379"/>
      <c r="AEQ64" s="379"/>
      <c r="AER64" s="379"/>
      <c r="AES64" s="379"/>
      <c r="AET64" s="379"/>
      <c r="AEU64" s="379"/>
      <c r="AEV64" s="379"/>
      <c r="AEW64" s="379"/>
      <c r="AEX64" s="379"/>
      <c r="AEY64" s="379"/>
      <c r="AEZ64" s="379"/>
      <c r="AFA64" s="379"/>
      <c r="AFB64" s="379"/>
      <c r="AFC64" s="379"/>
      <c r="AFD64" s="379"/>
      <c r="AFE64" s="379"/>
      <c r="AFF64" s="379"/>
      <c r="AFG64" s="379"/>
      <c r="AFH64" s="379"/>
      <c r="AFI64" s="379"/>
      <c r="AFJ64" s="379"/>
      <c r="AFK64" s="379"/>
      <c r="AFL64" s="379"/>
      <c r="AFM64" s="379"/>
      <c r="AFN64" s="379"/>
      <c r="AFO64" s="379"/>
      <c r="AFP64" s="379"/>
      <c r="AFQ64" s="379"/>
      <c r="AFR64" s="379"/>
      <c r="AFS64" s="379"/>
      <c r="AFT64" s="379"/>
      <c r="AFU64" s="379"/>
      <c r="AFV64" s="379"/>
      <c r="AFW64" s="379"/>
      <c r="AFX64" s="379"/>
      <c r="AFY64" s="379"/>
      <c r="AFZ64" s="379"/>
      <c r="AGA64" s="379"/>
      <c r="AGB64" s="379"/>
      <c r="AGC64" s="379"/>
      <c r="AGD64" s="379"/>
      <c r="AGE64" s="379"/>
      <c r="AGF64" s="379"/>
      <c r="AGG64" s="379"/>
      <c r="AGH64" s="379"/>
      <c r="AGI64" s="379"/>
      <c r="AGJ64" s="379"/>
      <c r="AGK64" s="379"/>
      <c r="AGL64" s="379"/>
      <c r="AGM64" s="379"/>
      <c r="AGN64" s="379"/>
      <c r="AGO64" s="379"/>
      <c r="AGP64" s="379"/>
      <c r="AGQ64" s="379"/>
      <c r="AGR64" s="379"/>
      <c r="AGS64" s="379"/>
      <c r="AGT64" s="379"/>
      <c r="AGU64" s="379"/>
      <c r="AGV64" s="379"/>
      <c r="AGW64" s="379"/>
      <c r="AGX64" s="379"/>
      <c r="AGY64" s="379"/>
      <c r="AGZ64" s="379"/>
      <c r="AHA64" s="379"/>
      <c r="AHB64" s="379"/>
      <c r="AHC64" s="379"/>
      <c r="AHD64" s="379"/>
      <c r="AHE64" s="379"/>
      <c r="AHF64" s="379"/>
      <c r="AHG64" s="379"/>
      <c r="AHH64" s="379"/>
      <c r="AHI64" s="379"/>
      <c r="AHJ64" s="379"/>
      <c r="AHK64" s="379"/>
      <c r="AHL64" s="379"/>
      <c r="AHM64" s="379"/>
      <c r="AHN64" s="379"/>
      <c r="AHO64" s="379"/>
      <c r="AHP64" s="379"/>
      <c r="AHQ64" s="379"/>
      <c r="AHR64" s="379"/>
      <c r="AHS64" s="379"/>
      <c r="AHT64" s="379"/>
      <c r="AHU64" s="379"/>
      <c r="AHV64" s="379"/>
      <c r="AHW64" s="379"/>
      <c r="AHX64" s="379"/>
      <c r="AHY64" s="379"/>
      <c r="AHZ64" s="379"/>
      <c r="AIA64" s="379"/>
      <c r="AIB64" s="379"/>
      <c r="AIC64" s="379"/>
      <c r="AID64" s="379"/>
      <c r="AIE64" s="379"/>
      <c r="AIF64" s="379"/>
      <c r="AIG64" s="379"/>
      <c r="AIH64" s="379"/>
      <c r="AII64" s="379"/>
      <c r="AIJ64" s="379"/>
      <c r="AIK64" s="379"/>
      <c r="AIL64" s="379"/>
      <c r="AIM64" s="379"/>
      <c r="AIN64" s="379"/>
      <c r="AIO64" s="379"/>
      <c r="AIP64" s="379"/>
      <c r="AIQ64" s="379"/>
      <c r="AIR64" s="379"/>
      <c r="AIS64" s="379"/>
      <c r="AIT64" s="379"/>
      <c r="AIU64" s="379"/>
      <c r="AIV64" s="379"/>
      <c r="AIW64" s="379"/>
      <c r="AIX64" s="379"/>
      <c r="AIY64" s="379"/>
      <c r="AIZ64" s="379"/>
      <c r="AJA64" s="379"/>
      <c r="AJB64" s="379"/>
      <c r="AJC64" s="379"/>
      <c r="AJD64" s="379"/>
      <c r="AJE64" s="379"/>
      <c r="AJF64" s="379"/>
      <c r="AJG64" s="379"/>
      <c r="AJH64" s="379"/>
      <c r="AJI64" s="379"/>
      <c r="AJJ64" s="379"/>
      <c r="AJK64" s="379"/>
      <c r="AJL64" s="379"/>
      <c r="AJM64" s="379"/>
      <c r="AJN64" s="379"/>
      <c r="AJO64" s="379"/>
      <c r="AJP64" s="379"/>
      <c r="AJQ64" s="379"/>
      <c r="AJR64" s="379"/>
      <c r="AJS64" s="379"/>
      <c r="AJT64" s="379"/>
      <c r="AJU64" s="379"/>
      <c r="AJV64" s="379"/>
      <c r="AJW64" s="379"/>
      <c r="AJX64" s="379"/>
      <c r="AJY64" s="379"/>
      <c r="AJZ64" s="379"/>
      <c r="AKA64" s="379"/>
      <c r="AKB64" s="379"/>
      <c r="AKC64" s="379"/>
      <c r="AKD64" s="379"/>
      <c r="AKE64" s="379"/>
      <c r="AKF64" s="379"/>
      <c r="AKG64" s="379"/>
      <c r="AKH64" s="379"/>
      <c r="AKI64" s="379"/>
      <c r="AKJ64" s="379"/>
      <c r="AKK64" s="379"/>
      <c r="AKL64" s="379"/>
      <c r="AKM64" s="379"/>
      <c r="AKN64" s="379"/>
      <c r="AKO64" s="379"/>
      <c r="AKP64" s="379"/>
      <c r="AKQ64" s="379"/>
      <c r="AKR64" s="379"/>
      <c r="AKS64" s="379"/>
      <c r="AKT64" s="379"/>
      <c r="AKU64" s="379"/>
      <c r="AKV64" s="379"/>
      <c r="AKW64" s="379"/>
      <c r="AKX64" s="379"/>
      <c r="AKY64" s="379"/>
      <c r="AKZ64" s="379"/>
      <c r="ALA64" s="379"/>
      <c r="ALB64" s="379"/>
      <c r="ALC64" s="379"/>
      <c r="ALD64" s="379"/>
      <c r="ALE64" s="379"/>
      <c r="ALF64" s="379"/>
      <c r="ALG64" s="379"/>
      <c r="ALH64" s="379"/>
      <c r="ALI64" s="379"/>
      <c r="ALJ64" s="379"/>
      <c r="ALK64" s="379"/>
      <c r="ALL64" s="379"/>
      <c r="ALM64" s="379"/>
      <c r="ALN64" s="379"/>
      <c r="ALO64" s="379"/>
      <c r="ALP64" s="379"/>
      <c r="ALQ64" s="379"/>
      <c r="ALR64" s="379"/>
      <c r="ALS64" s="379"/>
      <c r="ALT64" s="379"/>
      <c r="ALU64" s="379"/>
      <c r="ALV64" s="379"/>
      <c r="ALW64" s="379"/>
      <c r="ALX64" s="379"/>
      <c r="ALY64" s="379"/>
      <c r="ALZ64" s="379"/>
      <c r="AMA64" s="379"/>
      <c r="AMB64" s="379"/>
      <c r="AMC64" s="379"/>
      <c r="AMD64" s="379"/>
      <c r="AME64" s="379"/>
      <c r="AMF64" s="379"/>
      <c r="AMG64" s="379"/>
      <c r="AMH64" s="379"/>
      <c r="AMI64" s="379"/>
      <c r="AMJ64" s="379"/>
      <c r="AMK64" s="379"/>
      <c r="AML64" s="379"/>
      <c r="AMM64" s="379"/>
      <c r="AMN64" s="379"/>
      <c r="AMO64" s="379"/>
      <c r="AMP64" s="379"/>
      <c r="AMQ64" s="379"/>
      <c r="AMR64" s="379"/>
      <c r="AMS64" s="379"/>
      <c r="AMT64" s="379"/>
      <c r="AMU64" s="379"/>
      <c r="AMV64" s="379"/>
      <c r="AMW64" s="379"/>
      <c r="AMX64" s="379"/>
      <c r="AMY64" s="379"/>
      <c r="AMZ64" s="379"/>
      <c r="ANA64" s="379"/>
      <c r="ANB64" s="379"/>
      <c r="ANC64" s="379"/>
      <c r="AND64" s="379"/>
      <c r="ANE64" s="379"/>
      <c r="ANF64" s="379"/>
      <c r="ANG64" s="379"/>
      <c r="ANH64" s="379"/>
      <c r="ANI64" s="379"/>
      <c r="ANJ64" s="379"/>
      <c r="ANK64" s="379"/>
      <c r="ANL64" s="379"/>
      <c r="ANM64" s="379"/>
      <c r="ANN64" s="379"/>
      <c r="ANO64" s="379"/>
      <c r="ANP64" s="379"/>
      <c r="ANQ64" s="379"/>
      <c r="ANR64" s="379"/>
      <c r="ANS64" s="379"/>
      <c r="ANT64" s="379"/>
      <c r="ANU64" s="379"/>
      <c r="ANV64" s="379"/>
      <c r="ANW64" s="379"/>
      <c r="ANX64" s="379"/>
      <c r="ANY64" s="379"/>
      <c r="ANZ64" s="379"/>
      <c r="AOA64" s="379"/>
      <c r="AOB64" s="379"/>
      <c r="AOC64" s="379"/>
      <c r="AOD64" s="379"/>
      <c r="AOE64" s="379"/>
      <c r="AOF64" s="379"/>
      <c r="AOG64" s="379"/>
      <c r="AOH64" s="379"/>
      <c r="AOI64" s="379"/>
      <c r="AOJ64" s="379"/>
      <c r="AOK64" s="379"/>
      <c r="AOL64" s="379"/>
      <c r="AOM64" s="379"/>
      <c r="AON64" s="379"/>
      <c r="AOO64" s="379"/>
      <c r="AOP64" s="379"/>
      <c r="AOQ64" s="379"/>
      <c r="AOR64" s="379"/>
      <c r="AOS64" s="379"/>
      <c r="AOT64" s="379"/>
      <c r="AOU64" s="379"/>
      <c r="AOV64" s="379"/>
      <c r="AOW64" s="379"/>
      <c r="AOX64" s="379"/>
      <c r="AOY64" s="379"/>
      <c r="AOZ64" s="379"/>
      <c r="APA64" s="379"/>
      <c r="APB64" s="379"/>
      <c r="APC64" s="379"/>
      <c r="APD64" s="379"/>
      <c r="APE64" s="379"/>
      <c r="APF64" s="379"/>
      <c r="APG64" s="379"/>
      <c r="APH64" s="379"/>
      <c r="API64" s="379"/>
      <c r="APJ64" s="379"/>
      <c r="APK64" s="379"/>
      <c r="APL64" s="379"/>
      <c r="APM64" s="379"/>
      <c r="APN64" s="379"/>
      <c r="APO64" s="379"/>
      <c r="APP64" s="379"/>
      <c r="APQ64" s="379"/>
      <c r="APR64" s="379"/>
      <c r="APS64" s="379"/>
      <c r="APT64" s="379"/>
      <c r="APU64" s="379"/>
      <c r="APV64" s="379"/>
      <c r="APW64" s="379"/>
      <c r="APX64" s="379"/>
      <c r="APY64" s="379"/>
      <c r="APZ64" s="379"/>
      <c r="AQA64" s="379"/>
      <c r="AQB64" s="379"/>
      <c r="AQC64" s="379"/>
      <c r="AQD64" s="379"/>
      <c r="AQE64" s="379"/>
      <c r="AQF64" s="379"/>
      <c r="AQG64" s="379"/>
      <c r="AQH64" s="379"/>
      <c r="AQI64" s="379"/>
      <c r="AQJ64" s="379"/>
      <c r="AQK64" s="379"/>
      <c r="AQL64" s="379"/>
      <c r="AQM64" s="379"/>
      <c r="AQN64" s="379"/>
      <c r="AQO64" s="379"/>
      <c r="AQP64" s="379"/>
      <c r="AQQ64" s="379"/>
      <c r="AQR64" s="379"/>
      <c r="AQS64" s="379"/>
      <c r="AQT64" s="379"/>
      <c r="AQU64" s="379"/>
      <c r="AQV64" s="379"/>
      <c r="AQW64" s="379"/>
      <c r="AQX64" s="379"/>
      <c r="AQY64" s="379"/>
      <c r="AQZ64" s="379"/>
      <c r="ARA64" s="379"/>
      <c r="ARB64" s="379"/>
      <c r="ARC64" s="379"/>
      <c r="ARD64" s="379"/>
      <c r="ARE64" s="379"/>
      <c r="ARF64" s="379"/>
      <c r="ARG64" s="379"/>
      <c r="ARH64" s="379"/>
      <c r="ARI64" s="379"/>
      <c r="ARJ64" s="379"/>
      <c r="ARK64" s="379"/>
      <c r="ARL64" s="379"/>
      <c r="ARM64" s="379"/>
      <c r="ARN64" s="379"/>
      <c r="ARO64" s="379"/>
      <c r="ARP64" s="379"/>
      <c r="ARQ64" s="379"/>
      <c r="ARR64" s="379"/>
      <c r="ARS64" s="379"/>
      <c r="ART64" s="379"/>
      <c r="ARU64" s="379"/>
      <c r="ARV64" s="379"/>
      <c r="ARW64" s="379"/>
      <c r="ARX64" s="379"/>
      <c r="ARY64" s="379"/>
      <c r="ARZ64" s="379"/>
      <c r="ASA64" s="379"/>
      <c r="ASB64" s="379"/>
      <c r="ASC64" s="379"/>
      <c r="ASD64" s="379"/>
      <c r="ASE64" s="379"/>
      <c r="ASF64" s="379"/>
      <c r="ASG64" s="379"/>
      <c r="ASH64" s="379"/>
      <c r="ASI64" s="379"/>
      <c r="ASJ64" s="379"/>
      <c r="ASK64" s="379"/>
      <c r="ASL64" s="379"/>
      <c r="ASM64" s="379"/>
      <c r="ASN64" s="379"/>
      <c r="ASO64" s="379"/>
      <c r="ASP64" s="379"/>
      <c r="ASQ64" s="379"/>
      <c r="ASR64" s="379"/>
      <c r="ASS64" s="379"/>
      <c r="AST64" s="379"/>
      <c r="ASU64" s="379"/>
      <c r="ASV64" s="379"/>
      <c r="ASW64" s="379"/>
      <c r="ASX64" s="379"/>
      <c r="ASY64" s="379"/>
      <c r="ASZ64" s="379"/>
      <c r="ATA64" s="379"/>
      <c r="ATB64" s="379"/>
      <c r="ATC64" s="379"/>
      <c r="ATD64" s="379"/>
      <c r="ATE64" s="379"/>
      <c r="ATF64" s="379"/>
      <c r="ATG64" s="379"/>
      <c r="ATH64" s="379"/>
      <c r="ATI64" s="379"/>
      <c r="ATJ64" s="379"/>
      <c r="ATK64" s="379"/>
      <c r="ATL64" s="379"/>
      <c r="ATM64" s="379"/>
      <c r="ATN64" s="379"/>
      <c r="ATO64" s="379"/>
      <c r="ATP64" s="379"/>
      <c r="ATQ64" s="379"/>
      <c r="ATR64" s="379"/>
      <c r="ATS64" s="379"/>
      <c r="ATT64" s="379"/>
      <c r="ATU64" s="379"/>
      <c r="ATV64" s="379"/>
      <c r="ATW64" s="379"/>
      <c r="ATX64" s="379"/>
      <c r="ATY64" s="379"/>
      <c r="ATZ64" s="379"/>
      <c r="AUA64" s="379"/>
      <c r="AUB64" s="379"/>
      <c r="AUC64" s="379"/>
      <c r="AUD64" s="379"/>
      <c r="AUE64" s="379"/>
      <c r="AUF64" s="379"/>
      <c r="AUG64" s="379"/>
      <c r="AUH64" s="379"/>
      <c r="AUI64" s="379"/>
      <c r="AUJ64" s="379"/>
      <c r="AUK64" s="379"/>
      <c r="AUL64" s="379"/>
      <c r="AUM64" s="379"/>
      <c r="AUN64" s="379"/>
      <c r="AUO64" s="379"/>
      <c r="AUP64" s="379"/>
      <c r="AUQ64" s="379"/>
      <c r="AUR64" s="379"/>
      <c r="AUS64" s="379"/>
      <c r="AUT64" s="379"/>
      <c r="AUU64" s="379"/>
      <c r="AUV64" s="379"/>
      <c r="AUW64" s="379"/>
      <c r="AUX64" s="379"/>
      <c r="AUY64" s="379"/>
      <c r="AUZ64" s="379"/>
      <c r="AVA64" s="379"/>
      <c r="AVB64" s="379"/>
      <c r="AVC64" s="379"/>
      <c r="AVD64" s="379"/>
      <c r="AVE64" s="379"/>
      <c r="AVF64" s="379"/>
      <c r="AVG64" s="379"/>
      <c r="AVH64" s="379"/>
      <c r="AVI64" s="379"/>
      <c r="AVJ64" s="379"/>
      <c r="AVK64" s="379"/>
      <c r="AVL64" s="379"/>
      <c r="AVM64" s="379"/>
      <c r="AVN64" s="379"/>
      <c r="AVO64" s="379"/>
      <c r="AVP64" s="379"/>
      <c r="AVQ64" s="379"/>
      <c r="AVR64" s="379"/>
      <c r="AVS64" s="379"/>
      <c r="AVT64" s="379"/>
      <c r="AVU64" s="379"/>
      <c r="AVV64" s="379"/>
      <c r="AVW64" s="379"/>
      <c r="AVX64" s="379"/>
      <c r="AVY64" s="379"/>
      <c r="AVZ64" s="379"/>
      <c r="AWA64" s="379"/>
      <c r="AWB64" s="379"/>
      <c r="AWC64" s="379"/>
      <c r="AWD64" s="379"/>
      <c r="AWE64" s="379"/>
      <c r="AWF64" s="379"/>
      <c r="AWG64" s="379"/>
      <c r="AWH64" s="379"/>
      <c r="AWI64" s="379"/>
      <c r="AWJ64" s="379"/>
      <c r="AWK64" s="379"/>
      <c r="AWL64" s="379"/>
      <c r="AWM64" s="379"/>
      <c r="AWN64" s="379"/>
      <c r="AWO64" s="379"/>
      <c r="AWP64" s="379"/>
      <c r="AWQ64" s="379"/>
      <c r="AWR64" s="379"/>
      <c r="AWS64" s="379"/>
      <c r="AWT64" s="379"/>
      <c r="AWU64" s="379"/>
      <c r="AWV64" s="379"/>
      <c r="AWW64" s="379"/>
      <c r="AWX64" s="379"/>
      <c r="AWY64" s="379"/>
      <c r="AWZ64" s="379"/>
      <c r="AXA64" s="379"/>
      <c r="AXB64" s="379"/>
      <c r="AXC64" s="379"/>
      <c r="AXD64" s="379"/>
      <c r="AXE64" s="379"/>
      <c r="AXF64" s="379"/>
      <c r="AXG64" s="379"/>
      <c r="AXH64" s="379"/>
      <c r="AXI64" s="379"/>
      <c r="AXJ64" s="379"/>
      <c r="AXK64" s="379"/>
      <c r="AXL64" s="379"/>
      <c r="AXM64" s="379"/>
      <c r="AXN64" s="379"/>
      <c r="AXO64" s="379"/>
      <c r="AXP64" s="379"/>
      <c r="AXQ64" s="379"/>
      <c r="AXR64" s="379"/>
      <c r="AXS64" s="379"/>
      <c r="AXT64" s="379"/>
      <c r="AXU64" s="379"/>
      <c r="AXV64" s="379"/>
      <c r="AXW64" s="379"/>
      <c r="AXX64" s="379"/>
      <c r="AXY64" s="379"/>
      <c r="AXZ64" s="379"/>
      <c r="AYA64" s="379"/>
      <c r="AYB64" s="379"/>
      <c r="AYC64" s="379"/>
      <c r="AYD64" s="379"/>
      <c r="AYE64" s="379"/>
      <c r="AYF64" s="379"/>
      <c r="AYG64" s="379"/>
      <c r="AYH64" s="379"/>
      <c r="AYI64" s="379"/>
      <c r="AYJ64" s="379"/>
      <c r="AYK64" s="379"/>
      <c r="AYL64" s="379"/>
      <c r="AYM64" s="379"/>
      <c r="AYN64" s="379"/>
      <c r="AYO64" s="379"/>
      <c r="AYP64" s="379"/>
      <c r="AYQ64" s="379"/>
      <c r="AYR64" s="379"/>
      <c r="AYS64" s="379"/>
      <c r="AYT64" s="379"/>
      <c r="AYU64" s="379"/>
      <c r="AYV64" s="379"/>
      <c r="AYW64" s="379"/>
      <c r="AYX64" s="379"/>
      <c r="AYY64" s="379"/>
      <c r="AYZ64" s="379"/>
      <c r="AZA64" s="379"/>
      <c r="AZB64" s="379"/>
      <c r="AZC64" s="379"/>
      <c r="AZD64" s="379"/>
      <c r="AZE64" s="379"/>
      <c r="AZF64" s="379"/>
      <c r="AZG64" s="379"/>
      <c r="AZH64" s="379"/>
      <c r="AZI64" s="379"/>
      <c r="AZJ64" s="379"/>
      <c r="AZK64" s="379"/>
      <c r="AZL64" s="379"/>
      <c r="AZM64" s="379"/>
      <c r="AZN64" s="379"/>
      <c r="AZO64" s="379"/>
      <c r="AZP64" s="379"/>
      <c r="AZQ64" s="379"/>
      <c r="AZR64" s="379"/>
      <c r="AZS64" s="379"/>
      <c r="AZT64" s="379"/>
      <c r="AZU64" s="379"/>
      <c r="AZV64" s="379"/>
      <c r="AZW64" s="379"/>
      <c r="AZX64" s="379"/>
      <c r="AZY64" s="379"/>
      <c r="AZZ64" s="379"/>
      <c r="BAA64" s="379"/>
      <c r="BAB64" s="379"/>
      <c r="BAC64" s="379"/>
      <c r="BAD64" s="379"/>
      <c r="BAE64" s="379"/>
      <c r="BAF64" s="379"/>
      <c r="BAG64" s="379"/>
      <c r="BAH64" s="379"/>
      <c r="BAI64" s="379"/>
      <c r="BAJ64" s="379"/>
      <c r="BAK64" s="379"/>
      <c r="BAL64" s="379"/>
      <c r="BAM64" s="379"/>
      <c r="BAN64" s="379"/>
      <c r="BAO64" s="379"/>
      <c r="BAP64" s="379"/>
      <c r="BAQ64" s="379"/>
      <c r="BAR64" s="379"/>
      <c r="BAS64" s="379"/>
      <c r="BAT64" s="379"/>
      <c r="BAU64" s="379"/>
      <c r="BAV64" s="379"/>
      <c r="BAW64" s="379"/>
      <c r="BAX64" s="379"/>
      <c r="BAY64" s="379"/>
      <c r="BAZ64" s="379"/>
      <c r="BBA64" s="379"/>
      <c r="BBB64" s="379"/>
      <c r="BBC64" s="379"/>
      <c r="BBD64" s="379"/>
      <c r="BBE64" s="379"/>
      <c r="BBF64" s="379"/>
      <c r="BBG64" s="379"/>
      <c r="BBH64" s="379"/>
      <c r="BBI64" s="379"/>
      <c r="BBJ64" s="379"/>
      <c r="BBK64" s="379"/>
      <c r="BBL64" s="379"/>
      <c r="BBM64" s="379"/>
      <c r="BBN64" s="379"/>
      <c r="BBO64" s="379"/>
      <c r="BBP64" s="379"/>
      <c r="BBQ64" s="379"/>
      <c r="BBR64" s="379"/>
      <c r="BBS64" s="379"/>
      <c r="BBT64" s="379"/>
      <c r="BBU64" s="379"/>
      <c r="BBV64" s="379"/>
      <c r="BBW64" s="379"/>
      <c r="BBX64" s="379"/>
      <c r="BBY64" s="379"/>
      <c r="BBZ64" s="379"/>
      <c r="BCA64" s="379"/>
      <c r="BCB64" s="379"/>
      <c r="BCC64" s="379"/>
      <c r="BCD64" s="379"/>
      <c r="BCE64" s="379"/>
      <c r="BCF64" s="379"/>
      <c r="BCG64" s="379"/>
      <c r="BCH64" s="379"/>
      <c r="BCI64" s="379"/>
      <c r="BCJ64" s="379"/>
      <c r="BCK64" s="379"/>
      <c r="BCL64" s="379"/>
      <c r="BCM64" s="379"/>
      <c r="BCN64" s="379"/>
      <c r="BCO64" s="379"/>
      <c r="BCP64" s="379"/>
      <c r="BCQ64" s="379"/>
      <c r="BCR64" s="379"/>
      <c r="BCS64" s="379"/>
      <c r="BCT64" s="379"/>
      <c r="BCU64" s="379"/>
      <c r="BCV64" s="379"/>
      <c r="BCW64" s="379"/>
      <c r="BCX64" s="379"/>
      <c r="BCY64" s="379"/>
      <c r="BCZ64" s="379"/>
      <c r="BDA64" s="379"/>
      <c r="BDB64" s="379"/>
      <c r="BDC64" s="379"/>
      <c r="BDD64" s="379"/>
      <c r="BDE64" s="379"/>
      <c r="BDF64" s="379"/>
      <c r="BDG64" s="379"/>
      <c r="BDH64" s="379"/>
      <c r="BDI64" s="379"/>
      <c r="BDJ64" s="379"/>
      <c r="BDK64" s="379"/>
      <c r="BDL64" s="379"/>
      <c r="BDM64" s="379"/>
      <c r="BDN64" s="379"/>
      <c r="BDO64" s="379"/>
      <c r="BDP64" s="379"/>
      <c r="BDQ64" s="379"/>
      <c r="BDR64" s="379"/>
      <c r="BDS64" s="379"/>
      <c r="BDT64" s="379"/>
      <c r="BDU64" s="379"/>
      <c r="BDV64" s="379"/>
      <c r="BDW64" s="379"/>
      <c r="BDX64" s="379"/>
      <c r="BDY64" s="379"/>
      <c r="BDZ64" s="379"/>
      <c r="BEA64" s="379"/>
      <c r="BEB64" s="379"/>
      <c r="BEC64" s="379"/>
      <c r="BED64" s="379"/>
      <c r="BEE64" s="379"/>
      <c r="BEF64" s="379"/>
      <c r="BEG64" s="379"/>
      <c r="BEH64" s="379"/>
      <c r="BEI64" s="379"/>
      <c r="BEJ64" s="379"/>
      <c r="BEK64" s="379"/>
      <c r="BEL64" s="379"/>
      <c r="BEM64" s="379"/>
      <c r="BEN64" s="379"/>
      <c r="BEO64" s="379"/>
      <c r="BEP64" s="379"/>
      <c r="BEQ64" s="379"/>
      <c r="BER64" s="379"/>
      <c r="BES64" s="379"/>
      <c r="BET64" s="379"/>
      <c r="BEU64" s="379"/>
      <c r="BEV64" s="379"/>
      <c r="BEW64" s="379"/>
      <c r="BEX64" s="379"/>
      <c r="BEY64" s="379"/>
      <c r="BEZ64" s="379"/>
      <c r="BFA64" s="379"/>
      <c r="BFB64" s="379"/>
      <c r="BFC64" s="379"/>
      <c r="BFD64" s="379"/>
      <c r="BFE64" s="379"/>
      <c r="BFF64" s="379"/>
      <c r="BFG64" s="379"/>
      <c r="BFH64" s="379"/>
      <c r="BFI64" s="379"/>
      <c r="BFJ64" s="379"/>
      <c r="BFK64" s="379"/>
      <c r="BFL64" s="379"/>
      <c r="BFM64" s="379"/>
      <c r="BFN64" s="379"/>
      <c r="BFO64" s="379"/>
      <c r="BFP64" s="379"/>
      <c r="BFQ64" s="379"/>
      <c r="BFR64" s="379"/>
      <c r="BFS64" s="379"/>
      <c r="BFT64" s="379"/>
      <c r="BFU64" s="379"/>
      <c r="BFV64" s="379"/>
      <c r="BFW64" s="379"/>
      <c r="BFX64" s="379"/>
      <c r="BFY64" s="379"/>
      <c r="BFZ64" s="379"/>
      <c r="BGA64" s="379"/>
      <c r="BGB64" s="379"/>
      <c r="BGC64" s="379"/>
      <c r="BGD64" s="379"/>
      <c r="BGE64" s="379"/>
      <c r="BGF64" s="379"/>
      <c r="BGG64" s="379"/>
      <c r="BGH64" s="379"/>
      <c r="BGI64" s="379"/>
      <c r="BGJ64" s="379"/>
      <c r="BGK64" s="379"/>
      <c r="BGL64" s="379"/>
      <c r="BGM64" s="379"/>
      <c r="BGN64" s="379"/>
      <c r="BGO64" s="379"/>
      <c r="BGP64" s="379"/>
      <c r="BGQ64" s="379"/>
      <c r="BGR64" s="379"/>
      <c r="BGS64" s="379"/>
      <c r="BGT64" s="379"/>
      <c r="BGU64" s="379"/>
      <c r="BGV64" s="379"/>
      <c r="BGW64" s="379"/>
      <c r="BGX64" s="379"/>
      <c r="BGY64" s="379"/>
      <c r="BGZ64" s="379"/>
      <c r="BHA64" s="379"/>
      <c r="BHB64" s="379"/>
      <c r="BHC64" s="379"/>
      <c r="BHD64" s="379"/>
      <c r="BHE64" s="379"/>
      <c r="BHF64" s="379"/>
      <c r="BHG64" s="379"/>
      <c r="BHH64" s="379"/>
      <c r="BHI64" s="379"/>
      <c r="BHJ64" s="379"/>
      <c r="BHK64" s="379"/>
      <c r="BHL64" s="379"/>
      <c r="BHM64" s="379"/>
      <c r="BHN64" s="379"/>
      <c r="BHO64" s="379"/>
      <c r="BHP64" s="379"/>
      <c r="BHQ64" s="379"/>
      <c r="BHR64" s="379"/>
      <c r="BHS64" s="379"/>
      <c r="BHT64" s="379"/>
      <c r="BHU64" s="379"/>
      <c r="BHV64" s="379"/>
      <c r="BHW64" s="379"/>
      <c r="BHX64" s="379"/>
      <c r="BHY64" s="379"/>
      <c r="BHZ64" s="379"/>
      <c r="BIA64" s="379"/>
      <c r="BIB64" s="379"/>
      <c r="BIC64" s="379"/>
      <c r="BID64" s="379"/>
      <c r="BIE64" s="379"/>
      <c r="BIF64" s="379"/>
      <c r="BIG64" s="379"/>
      <c r="BIH64" s="379"/>
      <c r="BII64" s="379"/>
      <c r="BIJ64" s="379"/>
      <c r="BIK64" s="379"/>
      <c r="BIL64" s="379"/>
      <c r="BIM64" s="379"/>
      <c r="BIN64" s="379"/>
      <c r="BIO64" s="379"/>
      <c r="BIP64" s="379"/>
      <c r="BIQ64" s="379"/>
      <c r="BIR64" s="379"/>
      <c r="BIS64" s="379"/>
      <c r="BIT64" s="379"/>
      <c r="BIU64" s="379"/>
      <c r="BIV64" s="379"/>
      <c r="BIW64" s="379"/>
      <c r="BIX64" s="379"/>
      <c r="BIY64" s="379"/>
      <c r="BIZ64" s="379"/>
      <c r="BJA64" s="379"/>
    </row>
    <row r="65" spans="1:1613" s="396" customFormat="1" ht="20.25" thickTop="1" thickBot="1" x14ac:dyDescent="0.35">
      <c r="A65" s="397"/>
      <c r="B65" s="397"/>
      <c r="C65" s="397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4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5"/>
      <c r="AK65" s="395"/>
      <c r="AL65" s="395"/>
      <c r="AM65" s="395"/>
      <c r="AN65" s="395"/>
      <c r="AO65" s="395"/>
      <c r="AP65" s="395"/>
      <c r="AQ65" s="395"/>
      <c r="AR65" s="395"/>
      <c r="AS65" s="395"/>
      <c r="AT65" s="395"/>
      <c r="AU65" s="395"/>
      <c r="AV65" s="395"/>
      <c r="AW65" s="395"/>
      <c r="AX65" s="395"/>
      <c r="AY65" s="395"/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95"/>
      <c r="BN65" s="395"/>
      <c r="BO65" s="395"/>
      <c r="BP65" s="395"/>
      <c r="BQ65" s="395"/>
      <c r="BR65" s="395"/>
      <c r="BS65" s="395"/>
      <c r="BT65" s="395"/>
      <c r="BU65" s="395"/>
      <c r="BV65" s="395"/>
      <c r="BW65" s="395"/>
      <c r="BX65" s="395"/>
      <c r="BY65" s="395"/>
      <c r="BZ65" s="395"/>
      <c r="CA65" s="395"/>
      <c r="CB65" s="395"/>
      <c r="CC65" s="395"/>
      <c r="CD65" s="395"/>
      <c r="CE65" s="395"/>
      <c r="CF65" s="395"/>
      <c r="CG65" s="395"/>
      <c r="CH65" s="395"/>
      <c r="CI65" s="395"/>
      <c r="CJ65" s="395"/>
      <c r="CK65" s="395"/>
      <c r="CL65" s="395"/>
      <c r="CM65" s="395"/>
      <c r="CN65" s="395"/>
      <c r="CO65" s="395"/>
      <c r="CP65" s="395"/>
      <c r="CQ65" s="395"/>
      <c r="CR65" s="395"/>
      <c r="CS65" s="395"/>
      <c r="CT65" s="395"/>
      <c r="CU65" s="395"/>
      <c r="CV65" s="395"/>
      <c r="CW65" s="395"/>
      <c r="CX65" s="395"/>
      <c r="CY65" s="395"/>
      <c r="CZ65" s="395"/>
      <c r="DA65" s="395"/>
      <c r="DB65" s="395"/>
      <c r="DC65" s="395"/>
      <c r="DD65" s="395"/>
      <c r="DE65" s="395"/>
      <c r="DF65" s="395"/>
      <c r="DG65" s="395"/>
      <c r="DH65" s="395"/>
      <c r="DI65" s="395"/>
      <c r="DJ65" s="395"/>
      <c r="DK65" s="395"/>
      <c r="DL65" s="395"/>
      <c r="DM65" s="395"/>
      <c r="DN65" s="395"/>
      <c r="DO65" s="395"/>
      <c r="DP65" s="395"/>
      <c r="DQ65" s="395"/>
      <c r="DR65" s="395"/>
      <c r="DS65" s="395"/>
      <c r="DT65" s="395"/>
      <c r="DU65" s="395"/>
      <c r="DV65" s="395"/>
      <c r="DW65" s="395"/>
      <c r="DX65" s="395"/>
      <c r="DY65" s="395"/>
      <c r="DZ65" s="395"/>
      <c r="EA65" s="395"/>
      <c r="EB65" s="395"/>
      <c r="EC65" s="395"/>
      <c r="ED65" s="395"/>
      <c r="EE65" s="395"/>
      <c r="EF65" s="395"/>
      <c r="EG65" s="395"/>
      <c r="EH65" s="395"/>
      <c r="EI65" s="395"/>
      <c r="EJ65" s="395"/>
      <c r="EK65" s="395"/>
      <c r="EL65" s="395"/>
      <c r="EM65" s="395"/>
      <c r="EN65" s="395"/>
      <c r="EO65" s="395"/>
      <c r="EP65" s="395"/>
      <c r="EQ65" s="395"/>
      <c r="ER65" s="395"/>
      <c r="ES65" s="395"/>
      <c r="ET65" s="395"/>
      <c r="EU65" s="395"/>
      <c r="EV65" s="395"/>
      <c r="EW65" s="395"/>
      <c r="EX65" s="395"/>
      <c r="EY65" s="395"/>
      <c r="EZ65" s="395"/>
      <c r="FA65" s="395"/>
      <c r="FB65" s="395"/>
      <c r="FC65" s="395"/>
      <c r="FD65" s="395"/>
      <c r="FE65" s="395"/>
      <c r="FF65" s="395"/>
      <c r="FG65" s="395"/>
      <c r="FH65" s="395"/>
      <c r="FI65" s="395"/>
      <c r="FJ65" s="395"/>
      <c r="FK65" s="395"/>
      <c r="FL65" s="395"/>
      <c r="FM65" s="395"/>
      <c r="FN65" s="395"/>
      <c r="FO65" s="395"/>
      <c r="FP65" s="395"/>
      <c r="FQ65" s="395"/>
      <c r="FR65" s="395"/>
      <c r="FS65" s="395"/>
      <c r="FT65" s="395"/>
      <c r="FU65" s="395"/>
      <c r="FV65" s="395"/>
      <c r="FW65" s="395"/>
      <c r="FX65" s="395"/>
      <c r="FY65" s="395"/>
      <c r="FZ65" s="395"/>
      <c r="GA65" s="395"/>
      <c r="GB65" s="395"/>
      <c r="GC65" s="395"/>
      <c r="GD65" s="395"/>
      <c r="GE65" s="395"/>
      <c r="GF65" s="395"/>
      <c r="GG65" s="395"/>
      <c r="GH65" s="395"/>
      <c r="GI65" s="395"/>
      <c r="GJ65" s="395"/>
      <c r="GK65" s="395"/>
      <c r="GL65" s="395"/>
      <c r="GM65" s="395"/>
      <c r="GN65" s="395"/>
      <c r="GO65" s="395"/>
      <c r="GP65" s="395"/>
      <c r="GQ65" s="395"/>
      <c r="GR65" s="395"/>
      <c r="GS65" s="395"/>
      <c r="GT65" s="395"/>
      <c r="GU65" s="395"/>
      <c r="GV65" s="395"/>
      <c r="GW65" s="395"/>
      <c r="GX65" s="395"/>
      <c r="GY65" s="395"/>
      <c r="GZ65" s="395"/>
      <c r="HA65" s="395"/>
      <c r="HB65" s="395"/>
      <c r="HC65" s="395"/>
      <c r="HD65" s="395"/>
      <c r="HE65" s="395"/>
      <c r="HF65" s="395"/>
      <c r="HG65" s="395"/>
      <c r="HH65" s="395"/>
      <c r="HI65" s="395"/>
      <c r="HJ65" s="395"/>
      <c r="HK65" s="395"/>
      <c r="HL65" s="395"/>
      <c r="HM65" s="395"/>
      <c r="HN65" s="395"/>
      <c r="HO65" s="395"/>
      <c r="HP65" s="395"/>
      <c r="HQ65" s="395"/>
      <c r="HR65" s="395"/>
      <c r="HS65" s="395"/>
      <c r="HT65" s="395"/>
      <c r="HU65" s="395"/>
      <c r="HV65" s="395"/>
      <c r="HW65" s="395"/>
      <c r="HX65" s="395"/>
      <c r="HY65" s="395"/>
      <c r="HZ65" s="395"/>
      <c r="IA65" s="395"/>
      <c r="IB65" s="395"/>
      <c r="IC65" s="395"/>
      <c r="ID65" s="395"/>
      <c r="IE65" s="395"/>
      <c r="IF65" s="395"/>
      <c r="IG65" s="395"/>
      <c r="IH65" s="395"/>
      <c r="II65" s="395"/>
      <c r="IJ65" s="395"/>
      <c r="IK65" s="395"/>
      <c r="IL65" s="395"/>
      <c r="IM65" s="395"/>
      <c r="IN65" s="395"/>
      <c r="IO65" s="395"/>
      <c r="IP65" s="395"/>
      <c r="IQ65" s="395"/>
      <c r="IR65" s="395"/>
      <c r="IS65" s="395"/>
      <c r="IT65" s="395"/>
      <c r="IU65" s="395"/>
      <c r="IV65" s="395"/>
      <c r="IW65" s="395"/>
      <c r="IX65" s="395"/>
      <c r="IY65" s="395"/>
      <c r="IZ65" s="395"/>
      <c r="JA65" s="395"/>
      <c r="JB65" s="395"/>
      <c r="JC65" s="395"/>
      <c r="JD65" s="395"/>
      <c r="JE65" s="395"/>
      <c r="JF65" s="395"/>
      <c r="JG65" s="395"/>
      <c r="JH65" s="395"/>
      <c r="JI65" s="395"/>
      <c r="JJ65" s="395"/>
      <c r="JK65" s="395"/>
      <c r="JL65" s="395"/>
      <c r="JM65" s="395"/>
      <c r="JN65" s="395"/>
      <c r="JO65" s="395"/>
      <c r="JP65" s="395"/>
      <c r="JQ65" s="395"/>
      <c r="JR65" s="395"/>
      <c r="JS65" s="395"/>
      <c r="JT65" s="395"/>
      <c r="JU65" s="395"/>
      <c r="JV65" s="395"/>
      <c r="JW65" s="395"/>
      <c r="JX65" s="395"/>
      <c r="JY65" s="395"/>
      <c r="JZ65" s="395"/>
      <c r="KA65" s="395"/>
      <c r="KB65" s="395"/>
      <c r="KC65" s="395"/>
      <c r="KD65" s="395"/>
      <c r="KE65" s="395"/>
      <c r="KF65" s="395"/>
      <c r="KG65" s="395"/>
      <c r="KH65" s="395"/>
      <c r="KI65" s="395"/>
      <c r="KJ65" s="395"/>
      <c r="KK65" s="395"/>
      <c r="KL65" s="395"/>
      <c r="KM65" s="395"/>
      <c r="KN65" s="395"/>
      <c r="KO65" s="395"/>
      <c r="KP65" s="395"/>
      <c r="KQ65" s="395"/>
      <c r="KR65" s="395"/>
      <c r="KS65" s="395"/>
      <c r="KT65" s="395"/>
      <c r="KU65" s="395"/>
      <c r="KV65" s="395"/>
      <c r="KW65" s="395"/>
      <c r="KX65" s="395"/>
      <c r="KY65" s="395"/>
      <c r="KZ65" s="395"/>
      <c r="LA65" s="395"/>
      <c r="LB65" s="395"/>
      <c r="LC65" s="395"/>
      <c r="LD65" s="395"/>
      <c r="LE65" s="395"/>
      <c r="LF65" s="395"/>
      <c r="LG65" s="395"/>
      <c r="LH65" s="395"/>
      <c r="LI65" s="395"/>
      <c r="LJ65" s="395"/>
      <c r="LK65" s="395"/>
      <c r="LL65" s="395"/>
      <c r="LM65" s="395"/>
      <c r="LN65" s="395"/>
      <c r="LO65" s="395"/>
      <c r="LP65" s="395"/>
      <c r="LQ65" s="395"/>
      <c r="LR65" s="395"/>
      <c r="LS65" s="395"/>
      <c r="LT65" s="395"/>
      <c r="LU65" s="395"/>
      <c r="LV65" s="395"/>
      <c r="LW65" s="395"/>
      <c r="LX65" s="395"/>
      <c r="LY65" s="395"/>
      <c r="LZ65" s="395"/>
      <c r="MA65" s="395"/>
      <c r="MB65" s="395"/>
      <c r="MC65" s="395"/>
      <c r="MD65" s="395"/>
      <c r="ME65" s="395"/>
      <c r="MF65" s="395"/>
      <c r="MG65" s="395"/>
      <c r="MH65" s="395"/>
      <c r="MI65" s="395"/>
      <c r="MJ65" s="395"/>
      <c r="MK65" s="395"/>
      <c r="ML65" s="395"/>
      <c r="MM65" s="395"/>
      <c r="MN65" s="395"/>
      <c r="MO65" s="395"/>
      <c r="MP65" s="395"/>
      <c r="MQ65" s="395"/>
      <c r="MR65" s="395"/>
      <c r="MS65" s="395"/>
      <c r="MT65" s="395"/>
      <c r="MU65" s="395"/>
      <c r="MV65" s="395"/>
      <c r="MW65" s="395"/>
      <c r="MX65" s="395"/>
      <c r="MY65" s="395"/>
      <c r="MZ65" s="395"/>
      <c r="NA65" s="395"/>
      <c r="NB65" s="395"/>
      <c r="NC65" s="395"/>
      <c r="ND65" s="395"/>
      <c r="NE65" s="395"/>
      <c r="NF65" s="395"/>
      <c r="NG65" s="395"/>
      <c r="NH65" s="395"/>
      <c r="NI65" s="395"/>
      <c r="NJ65" s="395"/>
      <c r="NK65" s="395"/>
      <c r="NL65" s="395"/>
      <c r="NM65" s="395"/>
      <c r="NN65" s="395"/>
      <c r="NO65" s="395"/>
      <c r="NP65" s="395"/>
      <c r="NQ65" s="395"/>
      <c r="NR65" s="395"/>
      <c r="NS65" s="395"/>
      <c r="NT65" s="395"/>
      <c r="NU65" s="395"/>
      <c r="NV65" s="395"/>
      <c r="NW65" s="395"/>
      <c r="NX65" s="395"/>
      <c r="NY65" s="395"/>
      <c r="NZ65" s="395"/>
      <c r="OA65" s="395"/>
      <c r="OB65" s="395"/>
      <c r="OC65" s="395"/>
      <c r="OD65" s="395"/>
      <c r="OE65" s="395"/>
      <c r="OF65" s="395"/>
      <c r="OG65" s="395"/>
      <c r="OH65" s="395"/>
      <c r="OI65" s="395"/>
      <c r="OJ65" s="395"/>
      <c r="OK65" s="395"/>
      <c r="OL65" s="395"/>
      <c r="OM65" s="395"/>
      <c r="ON65" s="395"/>
      <c r="OO65" s="395"/>
      <c r="OP65" s="395"/>
      <c r="OQ65" s="395"/>
      <c r="OR65" s="395"/>
      <c r="OS65" s="395"/>
      <c r="OT65" s="395"/>
      <c r="OU65" s="395"/>
      <c r="OV65" s="395"/>
      <c r="OW65" s="395"/>
      <c r="OX65" s="395"/>
      <c r="OY65" s="395"/>
      <c r="OZ65" s="395"/>
      <c r="PA65" s="395"/>
      <c r="PB65" s="395"/>
      <c r="PC65" s="395"/>
      <c r="PD65" s="395"/>
      <c r="PE65" s="395"/>
      <c r="PF65" s="395"/>
      <c r="PG65" s="395"/>
      <c r="PH65" s="395"/>
      <c r="PI65" s="395"/>
      <c r="PJ65" s="395"/>
      <c r="PK65" s="395"/>
      <c r="PL65" s="395"/>
      <c r="PM65" s="395"/>
      <c r="PN65" s="395"/>
      <c r="PO65" s="395"/>
      <c r="PP65" s="395"/>
      <c r="PQ65" s="395"/>
      <c r="PR65" s="395"/>
      <c r="PS65" s="395"/>
      <c r="PT65" s="395"/>
      <c r="PU65" s="395"/>
      <c r="PV65" s="395"/>
      <c r="PW65" s="395"/>
      <c r="PX65" s="395"/>
      <c r="PY65" s="395"/>
      <c r="PZ65" s="395"/>
      <c r="QA65" s="395"/>
      <c r="QB65" s="395"/>
      <c r="QC65" s="395"/>
      <c r="QD65" s="395"/>
      <c r="QE65" s="395"/>
      <c r="QF65" s="395"/>
      <c r="QG65" s="395"/>
      <c r="QH65" s="395"/>
      <c r="QI65" s="395"/>
      <c r="QJ65" s="395"/>
      <c r="QK65" s="395"/>
      <c r="QL65" s="395"/>
      <c r="QM65" s="395"/>
      <c r="QN65" s="395"/>
      <c r="QO65" s="395"/>
      <c r="QP65" s="395"/>
      <c r="QQ65" s="395"/>
      <c r="QR65" s="395"/>
      <c r="QS65" s="395"/>
      <c r="QT65" s="395"/>
      <c r="QU65" s="395"/>
      <c r="QV65" s="395"/>
      <c r="QW65" s="395"/>
      <c r="QX65" s="395"/>
      <c r="QY65" s="395"/>
      <c r="QZ65" s="395"/>
      <c r="RA65" s="395"/>
      <c r="RB65" s="395"/>
      <c r="RC65" s="395"/>
      <c r="RD65" s="395"/>
      <c r="RE65" s="395"/>
      <c r="RF65" s="395"/>
      <c r="RG65" s="395"/>
      <c r="RH65" s="395"/>
      <c r="RI65" s="395"/>
      <c r="RJ65" s="395"/>
      <c r="RK65" s="395"/>
      <c r="RL65" s="395"/>
      <c r="RM65" s="395"/>
      <c r="RN65" s="395"/>
      <c r="RO65" s="395"/>
      <c r="RP65" s="395"/>
      <c r="RQ65" s="395"/>
      <c r="RR65" s="395"/>
      <c r="RS65" s="395"/>
      <c r="RT65" s="395"/>
      <c r="RU65" s="395"/>
      <c r="RV65" s="395"/>
      <c r="RW65" s="395"/>
      <c r="RX65" s="395"/>
      <c r="RY65" s="395"/>
      <c r="RZ65" s="395"/>
      <c r="SA65" s="395"/>
      <c r="SB65" s="395"/>
      <c r="SC65" s="395"/>
      <c r="SD65" s="395"/>
      <c r="SE65" s="395"/>
      <c r="SF65" s="395"/>
      <c r="SG65" s="395"/>
      <c r="SH65" s="395"/>
      <c r="SI65" s="395"/>
      <c r="SJ65" s="395"/>
      <c r="SK65" s="395"/>
      <c r="SL65" s="395"/>
      <c r="SM65" s="395"/>
      <c r="SN65" s="395"/>
      <c r="SO65" s="395"/>
      <c r="SP65" s="395"/>
      <c r="SQ65" s="395"/>
      <c r="SR65" s="395"/>
      <c r="SS65" s="395"/>
      <c r="ST65" s="395"/>
      <c r="SU65" s="395"/>
      <c r="SV65" s="395"/>
      <c r="SW65" s="395"/>
      <c r="SX65" s="395"/>
      <c r="SY65" s="395"/>
      <c r="SZ65" s="395"/>
      <c r="TA65" s="395"/>
      <c r="TB65" s="395"/>
      <c r="TC65" s="395"/>
      <c r="TD65" s="395"/>
      <c r="TE65" s="395"/>
      <c r="TF65" s="395"/>
      <c r="TG65" s="395"/>
      <c r="TH65" s="395"/>
      <c r="TI65" s="395"/>
      <c r="TJ65" s="395"/>
      <c r="TK65" s="395"/>
      <c r="TL65" s="395"/>
      <c r="TM65" s="395"/>
      <c r="TN65" s="395"/>
      <c r="TO65" s="395"/>
      <c r="TP65" s="395"/>
      <c r="TQ65" s="395"/>
      <c r="TR65" s="395"/>
      <c r="TS65" s="395"/>
      <c r="TT65" s="395"/>
      <c r="TU65" s="395"/>
      <c r="TV65" s="395"/>
      <c r="TW65" s="395"/>
      <c r="TX65" s="395"/>
      <c r="TY65" s="395"/>
      <c r="TZ65" s="395"/>
      <c r="UA65" s="395"/>
      <c r="UB65" s="395"/>
      <c r="UC65" s="395"/>
      <c r="UD65" s="395"/>
      <c r="UE65" s="395"/>
      <c r="UF65" s="395"/>
      <c r="UG65" s="395"/>
      <c r="UH65" s="395"/>
      <c r="UI65" s="395"/>
      <c r="UJ65" s="395"/>
      <c r="UK65" s="395"/>
      <c r="UL65" s="395"/>
      <c r="UM65" s="395"/>
      <c r="UN65" s="395"/>
      <c r="UO65" s="395"/>
      <c r="UP65" s="395"/>
      <c r="UQ65" s="395"/>
      <c r="UR65" s="395"/>
      <c r="US65" s="395"/>
      <c r="UT65" s="395"/>
      <c r="UU65" s="395"/>
      <c r="UV65" s="395"/>
      <c r="UW65" s="395"/>
      <c r="UX65" s="395"/>
      <c r="UY65" s="395"/>
      <c r="UZ65" s="395"/>
      <c r="VA65" s="395"/>
      <c r="VB65" s="395"/>
      <c r="VC65" s="395"/>
      <c r="VD65" s="395"/>
      <c r="VE65" s="395"/>
      <c r="VF65" s="395"/>
      <c r="VG65" s="395"/>
      <c r="VH65" s="395"/>
      <c r="VI65" s="395"/>
      <c r="VJ65" s="395"/>
      <c r="VK65" s="395"/>
      <c r="VL65" s="395"/>
      <c r="VM65" s="395"/>
      <c r="VN65" s="395"/>
      <c r="VO65" s="395"/>
      <c r="VP65" s="395"/>
      <c r="VQ65" s="395"/>
      <c r="VR65" s="395"/>
      <c r="VS65" s="395"/>
      <c r="VT65" s="395"/>
      <c r="VU65" s="395"/>
      <c r="VV65" s="395"/>
      <c r="VW65" s="395"/>
      <c r="VX65" s="395"/>
      <c r="VY65" s="395"/>
      <c r="VZ65" s="395"/>
      <c r="WA65" s="395"/>
      <c r="WB65" s="395"/>
      <c r="WC65" s="395"/>
      <c r="WD65" s="395"/>
      <c r="WE65" s="395"/>
      <c r="WF65" s="395"/>
      <c r="WG65" s="395"/>
      <c r="WH65" s="395"/>
      <c r="WI65" s="395"/>
      <c r="WJ65" s="395"/>
      <c r="WK65" s="395"/>
      <c r="WL65" s="395"/>
      <c r="WM65" s="395"/>
      <c r="WN65" s="395"/>
      <c r="WO65" s="395"/>
      <c r="WP65" s="395"/>
      <c r="WQ65" s="395"/>
      <c r="WR65" s="395"/>
      <c r="WS65" s="395"/>
      <c r="WT65" s="395"/>
      <c r="WU65" s="395"/>
      <c r="WV65" s="395"/>
      <c r="WW65" s="395"/>
      <c r="WX65" s="395"/>
      <c r="WY65" s="395"/>
      <c r="WZ65" s="395"/>
      <c r="XA65" s="395"/>
      <c r="XB65" s="395"/>
      <c r="XC65" s="395"/>
      <c r="XD65" s="395"/>
      <c r="XE65" s="395"/>
      <c r="XF65" s="395"/>
      <c r="XG65" s="395"/>
      <c r="XH65" s="395"/>
      <c r="XI65" s="395"/>
      <c r="XJ65" s="395"/>
      <c r="XK65" s="395"/>
      <c r="XL65" s="395"/>
      <c r="XM65" s="395"/>
      <c r="XN65" s="395"/>
      <c r="XO65" s="395"/>
      <c r="XP65" s="395"/>
      <c r="XQ65" s="395"/>
      <c r="XR65" s="395"/>
      <c r="XS65" s="395"/>
      <c r="XT65" s="395"/>
      <c r="XU65" s="395"/>
      <c r="XV65" s="395"/>
      <c r="XW65" s="395"/>
      <c r="XX65" s="395"/>
      <c r="XY65" s="395"/>
      <c r="XZ65" s="395"/>
      <c r="YA65" s="395"/>
      <c r="YB65" s="395"/>
      <c r="YC65" s="395"/>
      <c r="YD65" s="395"/>
      <c r="YE65" s="395"/>
      <c r="YF65" s="395"/>
      <c r="YG65" s="395"/>
      <c r="YH65" s="395"/>
      <c r="YI65" s="395"/>
      <c r="YJ65" s="395"/>
      <c r="YK65" s="395"/>
      <c r="YL65" s="395"/>
      <c r="YM65" s="395"/>
      <c r="YN65" s="395"/>
      <c r="YO65" s="395"/>
      <c r="YP65" s="395"/>
      <c r="YQ65" s="395"/>
      <c r="YR65" s="395"/>
      <c r="YS65" s="395"/>
      <c r="YT65" s="395"/>
      <c r="YU65" s="395"/>
      <c r="YV65" s="395"/>
      <c r="YW65" s="395"/>
      <c r="YX65" s="395"/>
      <c r="YY65" s="395"/>
      <c r="YZ65" s="395"/>
      <c r="ZA65" s="395"/>
      <c r="ZB65" s="395"/>
      <c r="ZC65" s="395"/>
      <c r="ZD65" s="395"/>
      <c r="ZE65" s="395"/>
      <c r="ZF65" s="395"/>
      <c r="ZG65" s="395"/>
      <c r="ZH65" s="395"/>
      <c r="ZI65" s="395"/>
      <c r="ZJ65" s="395"/>
      <c r="ZK65" s="395"/>
      <c r="ZL65" s="395"/>
      <c r="ZM65" s="395"/>
      <c r="ZN65" s="395"/>
      <c r="ZO65" s="395"/>
      <c r="ZP65" s="395"/>
      <c r="ZQ65" s="395"/>
      <c r="ZR65" s="395"/>
      <c r="ZS65" s="395"/>
      <c r="ZT65" s="395"/>
      <c r="ZU65" s="395"/>
      <c r="ZV65" s="395"/>
      <c r="ZW65" s="395"/>
      <c r="ZX65" s="395"/>
      <c r="ZY65" s="395"/>
      <c r="ZZ65" s="395"/>
      <c r="AAA65" s="395"/>
      <c r="AAB65" s="395"/>
      <c r="AAC65" s="395"/>
      <c r="AAD65" s="395"/>
      <c r="AAE65" s="395"/>
      <c r="AAF65" s="395"/>
      <c r="AAG65" s="395"/>
      <c r="AAH65" s="395"/>
      <c r="AAI65" s="395"/>
      <c r="AAJ65" s="395"/>
      <c r="AAK65" s="395"/>
      <c r="AAL65" s="395"/>
      <c r="AAM65" s="395"/>
      <c r="AAN65" s="395"/>
      <c r="AAO65" s="395"/>
      <c r="AAP65" s="395"/>
      <c r="AAQ65" s="395"/>
      <c r="AAR65" s="395"/>
      <c r="AAS65" s="395"/>
      <c r="AAT65" s="395"/>
      <c r="AAU65" s="395"/>
      <c r="AAV65" s="395"/>
      <c r="AAW65" s="395"/>
      <c r="AAX65" s="395"/>
      <c r="AAY65" s="395"/>
      <c r="AAZ65" s="395"/>
      <c r="ABA65" s="395"/>
      <c r="ABB65" s="395"/>
      <c r="ABC65" s="395"/>
      <c r="ABD65" s="395"/>
      <c r="ABE65" s="395"/>
      <c r="ABF65" s="395"/>
      <c r="ABG65" s="395"/>
      <c r="ABH65" s="395"/>
      <c r="ABI65" s="395"/>
      <c r="ABJ65" s="395"/>
      <c r="ABK65" s="395"/>
      <c r="ABL65" s="395"/>
      <c r="ABM65" s="395"/>
      <c r="ABN65" s="395"/>
      <c r="ABO65" s="395"/>
      <c r="ABP65" s="395"/>
      <c r="ABQ65" s="395"/>
      <c r="ABR65" s="395"/>
      <c r="ABS65" s="395"/>
      <c r="ABT65" s="395"/>
      <c r="ABU65" s="395"/>
      <c r="ABV65" s="395"/>
      <c r="ABW65" s="395"/>
      <c r="ABX65" s="395"/>
      <c r="ABY65" s="395"/>
      <c r="ABZ65" s="395"/>
      <c r="ACA65" s="395"/>
      <c r="ACB65" s="395"/>
      <c r="ACC65" s="395"/>
      <c r="ACD65" s="395"/>
      <c r="ACE65" s="395"/>
      <c r="ACF65" s="395"/>
      <c r="ACG65" s="395"/>
      <c r="ACH65" s="395"/>
      <c r="ACI65" s="395"/>
      <c r="ACJ65" s="395"/>
      <c r="ACK65" s="395"/>
      <c r="ACL65" s="395"/>
      <c r="ACM65" s="395"/>
      <c r="ACN65" s="395"/>
      <c r="ACO65" s="395"/>
      <c r="ACP65" s="395"/>
      <c r="ACQ65" s="395"/>
      <c r="ACR65" s="395"/>
      <c r="ACS65" s="395"/>
      <c r="ACT65" s="395"/>
      <c r="ACU65" s="395"/>
      <c r="ACV65" s="395"/>
      <c r="ACW65" s="395"/>
      <c r="ACX65" s="395"/>
      <c r="ACY65" s="395"/>
      <c r="ACZ65" s="395"/>
      <c r="ADA65" s="395"/>
      <c r="ADB65" s="395"/>
      <c r="ADC65" s="395"/>
      <c r="ADD65" s="395"/>
      <c r="ADE65" s="395"/>
      <c r="ADF65" s="395"/>
      <c r="ADG65" s="395"/>
      <c r="ADH65" s="395"/>
      <c r="ADI65" s="395"/>
      <c r="ADJ65" s="395"/>
      <c r="ADK65" s="395"/>
      <c r="ADL65" s="395"/>
      <c r="ADM65" s="395"/>
      <c r="ADN65" s="395"/>
      <c r="ADO65" s="395"/>
      <c r="ADP65" s="395"/>
      <c r="ADQ65" s="395"/>
      <c r="ADR65" s="395"/>
      <c r="ADS65" s="395"/>
      <c r="ADT65" s="395"/>
      <c r="ADU65" s="395"/>
      <c r="ADV65" s="395"/>
      <c r="ADW65" s="395"/>
      <c r="ADX65" s="395"/>
      <c r="ADY65" s="395"/>
      <c r="ADZ65" s="395"/>
      <c r="AEA65" s="395"/>
      <c r="AEB65" s="395"/>
      <c r="AEC65" s="395"/>
      <c r="AED65" s="395"/>
      <c r="AEE65" s="395"/>
      <c r="AEF65" s="395"/>
      <c r="AEG65" s="395"/>
      <c r="AEH65" s="395"/>
      <c r="AEI65" s="395"/>
      <c r="AEJ65" s="395"/>
      <c r="AEK65" s="395"/>
      <c r="AEL65" s="395"/>
      <c r="AEM65" s="395"/>
      <c r="AEN65" s="395"/>
      <c r="AEO65" s="395"/>
      <c r="AEP65" s="395"/>
      <c r="AEQ65" s="395"/>
      <c r="AER65" s="395"/>
      <c r="AES65" s="395"/>
      <c r="AET65" s="395"/>
      <c r="AEU65" s="395"/>
      <c r="AEV65" s="395"/>
      <c r="AEW65" s="395"/>
      <c r="AEX65" s="395"/>
      <c r="AEY65" s="395"/>
      <c r="AEZ65" s="395"/>
      <c r="AFA65" s="395"/>
      <c r="AFB65" s="395"/>
      <c r="AFC65" s="395"/>
      <c r="AFD65" s="395"/>
      <c r="AFE65" s="395"/>
      <c r="AFF65" s="395"/>
      <c r="AFG65" s="395"/>
      <c r="AFH65" s="395"/>
      <c r="AFI65" s="395"/>
      <c r="AFJ65" s="395"/>
      <c r="AFK65" s="395"/>
      <c r="AFL65" s="395"/>
      <c r="AFM65" s="395"/>
      <c r="AFN65" s="395"/>
      <c r="AFO65" s="395"/>
      <c r="AFP65" s="395"/>
      <c r="AFQ65" s="395"/>
      <c r="AFR65" s="395"/>
      <c r="AFS65" s="395"/>
      <c r="AFT65" s="395"/>
      <c r="AFU65" s="395"/>
      <c r="AFV65" s="395"/>
      <c r="AFW65" s="395"/>
      <c r="AFX65" s="395"/>
      <c r="AFY65" s="395"/>
      <c r="AFZ65" s="395"/>
      <c r="AGA65" s="395"/>
      <c r="AGB65" s="395"/>
      <c r="AGC65" s="395"/>
      <c r="AGD65" s="395"/>
      <c r="AGE65" s="395"/>
      <c r="AGF65" s="395"/>
      <c r="AGG65" s="395"/>
      <c r="AGH65" s="395"/>
      <c r="AGI65" s="395"/>
      <c r="AGJ65" s="395"/>
      <c r="AGK65" s="395"/>
      <c r="AGL65" s="395"/>
      <c r="AGM65" s="395"/>
      <c r="AGN65" s="395"/>
      <c r="AGO65" s="395"/>
      <c r="AGP65" s="395"/>
      <c r="AGQ65" s="395"/>
      <c r="AGR65" s="395"/>
      <c r="AGS65" s="395"/>
      <c r="AGT65" s="395"/>
      <c r="AGU65" s="395"/>
      <c r="AGV65" s="395"/>
      <c r="AGW65" s="395"/>
      <c r="AGX65" s="395"/>
      <c r="AGY65" s="395"/>
      <c r="AGZ65" s="395"/>
      <c r="AHA65" s="395"/>
      <c r="AHB65" s="395"/>
      <c r="AHC65" s="395"/>
      <c r="AHD65" s="395"/>
      <c r="AHE65" s="395"/>
      <c r="AHF65" s="395"/>
      <c r="AHG65" s="395"/>
      <c r="AHH65" s="395"/>
      <c r="AHI65" s="395"/>
      <c r="AHJ65" s="395"/>
      <c r="AHK65" s="395"/>
      <c r="AHL65" s="395"/>
      <c r="AHM65" s="395"/>
      <c r="AHN65" s="395"/>
      <c r="AHO65" s="395"/>
      <c r="AHP65" s="395"/>
      <c r="AHQ65" s="395"/>
      <c r="AHR65" s="395"/>
      <c r="AHS65" s="395"/>
      <c r="AHT65" s="395"/>
      <c r="AHU65" s="395"/>
      <c r="AHV65" s="395"/>
      <c r="AHW65" s="395"/>
      <c r="AHX65" s="395"/>
      <c r="AHY65" s="395"/>
      <c r="AHZ65" s="395"/>
      <c r="AIA65" s="395"/>
      <c r="AIB65" s="395"/>
      <c r="AIC65" s="395"/>
      <c r="AID65" s="395"/>
      <c r="AIE65" s="395"/>
      <c r="AIF65" s="395"/>
      <c r="AIG65" s="395"/>
      <c r="AIH65" s="395"/>
      <c r="AII65" s="395"/>
      <c r="AIJ65" s="395"/>
      <c r="AIK65" s="395"/>
      <c r="AIL65" s="395"/>
      <c r="AIM65" s="395"/>
      <c r="AIN65" s="395"/>
      <c r="AIO65" s="395"/>
      <c r="AIP65" s="395"/>
      <c r="AIQ65" s="395"/>
      <c r="AIR65" s="395"/>
      <c r="AIS65" s="395"/>
      <c r="AIT65" s="395"/>
      <c r="AIU65" s="395"/>
      <c r="AIV65" s="395"/>
      <c r="AIW65" s="395"/>
      <c r="AIX65" s="395"/>
      <c r="AIY65" s="395"/>
      <c r="AIZ65" s="395"/>
      <c r="AJA65" s="395"/>
      <c r="AJB65" s="395"/>
      <c r="AJC65" s="395"/>
      <c r="AJD65" s="395"/>
      <c r="AJE65" s="395"/>
      <c r="AJF65" s="395"/>
      <c r="AJG65" s="395"/>
      <c r="AJH65" s="395"/>
      <c r="AJI65" s="395"/>
      <c r="AJJ65" s="395"/>
      <c r="AJK65" s="395"/>
      <c r="AJL65" s="395"/>
      <c r="AJM65" s="395"/>
      <c r="AJN65" s="395"/>
      <c r="AJO65" s="395"/>
      <c r="AJP65" s="395"/>
      <c r="AJQ65" s="395"/>
      <c r="AJR65" s="395"/>
      <c r="AJS65" s="395"/>
      <c r="AJT65" s="395"/>
      <c r="AJU65" s="395"/>
      <c r="AJV65" s="395"/>
      <c r="AJW65" s="395"/>
      <c r="AJX65" s="395"/>
      <c r="AJY65" s="395"/>
      <c r="AJZ65" s="395"/>
      <c r="AKA65" s="395"/>
      <c r="AKB65" s="395"/>
      <c r="AKC65" s="395"/>
      <c r="AKD65" s="395"/>
      <c r="AKE65" s="395"/>
      <c r="AKF65" s="395"/>
      <c r="AKG65" s="395"/>
      <c r="AKH65" s="395"/>
      <c r="AKI65" s="395"/>
      <c r="AKJ65" s="395"/>
      <c r="AKK65" s="395"/>
      <c r="AKL65" s="395"/>
      <c r="AKM65" s="395"/>
      <c r="AKN65" s="395"/>
      <c r="AKO65" s="395"/>
      <c r="AKP65" s="395"/>
      <c r="AKQ65" s="395"/>
      <c r="AKR65" s="395"/>
      <c r="AKS65" s="395"/>
      <c r="AKT65" s="395"/>
      <c r="AKU65" s="395"/>
      <c r="AKV65" s="395"/>
      <c r="AKW65" s="395"/>
      <c r="AKX65" s="395"/>
      <c r="AKY65" s="395"/>
      <c r="AKZ65" s="395"/>
      <c r="ALA65" s="395"/>
      <c r="ALB65" s="395"/>
      <c r="ALC65" s="395"/>
      <c r="ALD65" s="395"/>
      <c r="ALE65" s="395"/>
      <c r="ALF65" s="395"/>
      <c r="ALG65" s="395"/>
      <c r="ALH65" s="395"/>
      <c r="ALI65" s="395"/>
      <c r="ALJ65" s="395"/>
      <c r="ALK65" s="395"/>
      <c r="ALL65" s="395"/>
      <c r="ALM65" s="395"/>
      <c r="ALN65" s="395"/>
      <c r="ALO65" s="395"/>
      <c r="ALP65" s="395"/>
      <c r="ALQ65" s="395"/>
      <c r="ALR65" s="395"/>
      <c r="ALS65" s="395"/>
      <c r="ALT65" s="395"/>
      <c r="ALU65" s="395"/>
      <c r="ALV65" s="395"/>
      <c r="ALW65" s="395"/>
      <c r="ALX65" s="395"/>
      <c r="ALY65" s="395"/>
      <c r="ALZ65" s="395"/>
      <c r="AMA65" s="395"/>
      <c r="AMB65" s="395"/>
      <c r="AMC65" s="395"/>
      <c r="AMD65" s="395"/>
      <c r="AME65" s="395"/>
      <c r="AMF65" s="395"/>
      <c r="AMG65" s="395"/>
      <c r="AMH65" s="395"/>
      <c r="AMI65" s="395"/>
      <c r="AMJ65" s="395"/>
      <c r="AMK65" s="395"/>
      <c r="AML65" s="395"/>
      <c r="AMM65" s="395"/>
      <c r="AMN65" s="395"/>
      <c r="AMO65" s="395"/>
      <c r="AMP65" s="395"/>
      <c r="AMQ65" s="395"/>
      <c r="AMR65" s="395"/>
      <c r="AMS65" s="395"/>
      <c r="AMT65" s="395"/>
      <c r="AMU65" s="395"/>
      <c r="AMV65" s="395"/>
      <c r="AMW65" s="395"/>
      <c r="AMX65" s="395"/>
      <c r="AMY65" s="395"/>
      <c r="AMZ65" s="395"/>
      <c r="ANA65" s="395"/>
      <c r="ANB65" s="395"/>
      <c r="ANC65" s="395"/>
      <c r="AND65" s="395"/>
      <c r="ANE65" s="395"/>
      <c r="ANF65" s="395"/>
      <c r="ANG65" s="395"/>
      <c r="ANH65" s="395"/>
      <c r="ANI65" s="395"/>
      <c r="ANJ65" s="395"/>
      <c r="ANK65" s="395"/>
      <c r="ANL65" s="395"/>
      <c r="ANM65" s="395"/>
      <c r="ANN65" s="395"/>
      <c r="ANO65" s="395"/>
      <c r="ANP65" s="395"/>
      <c r="ANQ65" s="395"/>
      <c r="ANR65" s="395"/>
      <c r="ANS65" s="395"/>
      <c r="ANT65" s="395"/>
      <c r="ANU65" s="395"/>
      <c r="ANV65" s="395"/>
      <c r="ANW65" s="395"/>
      <c r="ANX65" s="395"/>
      <c r="ANY65" s="395"/>
      <c r="ANZ65" s="395"/>
      <c r="AOA65" s="395"/>
      <c r="AOB65" s="395"/>
      <c r="AOC65" s="395"/>
      <c r="AOD65" s="395"/>
      <c r="AOE65" s="395"/>
      <c r="AOF65" s="395"/>
      <c r="AOG65" s="395"/>
      <c r="AOH65" s="395"/>
      <c r="AOI65" s="395"/>
      <c r="AOJ65" s="395"/>
      <c r="AOK65" s="395"/>
      <c r="AOL65" s="395"/>
      <c r="AOM65" s="395"/>
      <c r="AON65" s="395"/>
      <c r="AOO65" s="395"/>
      <c r="AOP65" s="395"/>
      <c r="AOQ65" s="395"/>
      <c r="AOR65" s="395"/>
      <c r="AOS65" s="395"/>
      <c r="AOT65" s="395"/>
      <c r="AOU65" s="395"/>
      <c r="AOV65" s="395"/>
      <c r="AOW65" s="395"/>
      <c r="AOX65" s="395"/>
      <c r="AOY65" s="395"/>
      <c r="AOZ65" s="395"/>
      <c r="APA65" s="395"/>
      <c r="APB65" s="395"/>
      <c r="APC65" s="395"/>
      <c r="APD65" s="395"/>
      <c r="APE65" s="395"/>
      <c r="APF65" s="395"/>
      <c r="APG65" s="395"/>
      <c r="APH65" s="395"/>
      <c r="API65" s="395"/>
      <c r="APJ65" s="395"/>
      <c r="APK65" s="395"/>
      <c r="APL65" s="395"/>
      <c r="APM65" s="395"/>
      <c r="APN65" s="395"/>
      <c r="APO65" s="395"/>
      <c r="APP65" s="395"/>
      <c r="APQ65" s="395"/>
      <c r="APR65" s="395"/>
      <c r="APS65" s="395"/>
      <c r="APT65" s="395"/>
      <c r="APU65" s="395"/>
      <c r="APV65" s="395"/>
      <c r="APW65" s="395"/>
      <c r="APX65" s="395"/>
      <c r="APY65" s="395"/>
      <c r="APZ65" s="395"/>
      <c r="AQA65" s="395"/>
      <c r="AQB65" s="395"/>
      <c r="AQC65" s="395"/>
      <c r="AQD65" s="395"/>
      <c r="AQE65" s="395"/>
      <c r="AQF65" s="395"/>
      <c r="AQG65" s="395"/>
      <c r="AQH65" s="395"/>
      <c r="AQI65" s="395"/>
      <c r="AQJ65" s="395"/>
      <c r="AQK65" s="395"/>
      <c r="AQL65" s="395"/>
      <c r="AQM65" s="395"/>
      <c r="AQN65" s="395"/>
      <c r="AQO65" s="395"/>
      <c r="AQP65" s="395"/>
      <c r="AQQ65" s="395"/>
      <c r="AQR65" s="395"/>
      <c r="AQS65" s="395"/>
      <c r="AQT65" s="395"/>
      <c r="AQU65" s="395"/>
      <c r="AQV65" s="395"/>
      <c r="AQW65" s="395"/>
      <c r="AQX65" s="395"/>
      <c r="AQY65" s="395"/>
      <c r="AQZ65" s="395"/>
      <c r="ARA65" s="395"/>
      <c r="ARB65" s="395"/>
      <c r="ARC65" s="395"/>
      <c r="ARD65" s="395"/>
      <c r="ARE65" s="395"/>
      <c r="ARF65" s="395"/>
      <c r="ARG65" s="395"/>
      <c r="ARH65" s="395"/>
      <c r="ARI65" s="395"/>
      <c r="ARJ65" s="395"/>
      <c r="ARK65" s="395"/>
      <c r="ARL65" s="395"/>
      <c r="ARM65" s="395"/>
      <c r="ARN65" s="395"/>
      <c r="ARO65" s="395"/>
      <c r="ARP65" s="395"/>
      <c r="ARQ65" s="395"/>
      <c r="ARR65" s="395"/>
      <c r="ARS65" s="395"/>
      <c r="ART65" s="395"/>
      <c r="ARU65" s="395"/>
      <c r="ARV65" s="395"/>
      <c r="ARW65" s="395"/>
      <c r="ARX65" s="395"/>
      <c r="ARY65" s="395"/>
      <c r="ARZ65" s="395"/>
      <c r="ASA65" s="395"/>
      <c r="ASB65" s="395"/>
      <c r="ASC65" s="395"/>
      <c r="ASD65" s="395"/>
      <c r="ASE65" s="395"/>
      <c r="ASF65" s="395"/>
      <c r="ASG65" s="395"/>
      <c r="ASH65" s="395"/>
      <c r="ASI65" s="395"/>
      <c r="ASJ65" s="395"/>
      <c r="ASK65" s="395"/>
      <c r="ASL65" s="395"/>
      <c r="ASM65" s="395"/>
      <c r="ASN65" s="395"/>
      <c r="ASO65" s="395"/>
      <c r="ASP65" s="395"/>
      <c r="ASQ65" s="395"/>
      <c r="ASR65" s="395"/>
      <c r="ASS65" s="395"/>
      <c r="AST65" s="395"/>
      <c r="ASU65" s="395"/>
      <c r="ASV65" s="395"/>
      <c r="ASW65" s="395"/>
      <c r="ASX65" s="395"/>
      <c r="ASY65" s="395"/>
      <c r="ASZ65" s="395"/>
      <c r="ATA65" s="395"/>
      <c r="ATB65" s="395"/>
      <c r="ATC65" s="395"/>
      <c r="ATD65" s="395"/>
      <c r="ATE65" s="395"/>
      <c r="ATF65" s="395"/>
      <c r="ATG65" s="395"/>
      <c r="ATH65" s="395"/>
      <c r="ATI65" s="395"/>
      <c r="ATJ65" s="395"/>
      <c r="ATK65" s="395"/>
      <c r="ATL65" s="395"/>
      <c r="ATM65" s="395"/>
      <c r="ATN65" s="395"/>
      <c r="ATO65" s="395"/>
      <c r="ATP65" s="395"/>
      <c r="ATQ65" s="395"/>
      <c r="ATR65" s="395"/>
      <c r="ATS65" s="395"/>
      <c r="ATT65" s="395"/>
      <c r="ATU65" s="395"/>
      <c r="ATV65" s="395"/>
      <c r="ATW65" s="395"/>
      <c r="ATX65" s="395"/>
      <c r="ATY65" s="395"/>
      <c r="ATZ65" s="395"/>
      <c r="AUA65" s="395"/>
      <c r="AUB65" s="395"/>
      <c r="AUC65" s="395"/>
      <c r="AUD65" s="395"/>
      <c r="AUE65" s="395"/>
      <c r="AUF65" s="395"/>
      <c r="AUG65" s="395"/>
      <c r="AUH65" s="395"/>
      <c r="AUI65" s="395"/>
      <c r="AUJ65" s="395"/>
      <c r="AUK65" s="395"/>
      <c r="AUL65" s="395"/>
      <c r="AUM65" s="395"/>
      <c r="AUN65" s="395"/>
      <c r="AUO65" s="395"/>
      <c r="AUP65" s="395"/>
      <c r="AUQ65" s="395"/>
      <c r="AUR65" s="395"/>
      <c r="AUS65" s="395"/>
      <c r="AUT65" s="395"/>
      <c r="AUU65" s="395"/>
      <c r="AUV65" s="395"/>
      <c r="AUW65" s="395"/>
      <c r="AUX65" s="395"/>
      <c r="AUY65" s="395"/>
      <c r="AUZ65" s="395"/>
      <c r="AVA65" s="395"/>
      <c r="AVB65" s="395"/>
      <c r="AVC65" s="395"/>
      <c r="AVD65" s="395"/>
      <c r="AVE65" s="395"/>
      <c r="AVF65" s="395"/>
      <c r="AVG65" s="395"/>
      <c r="AVH65" s="395"/>
      <c r="AVI65" s="395"/>
      <c r="AVJ65" s="395"/>
      <c r="AVK65" s="395"/>
      <c r="AVL65" s="395"/>
      <c r="AVM65" s="395"/>
      <c r="AVN65" s="395"/>
      <c r="AVO65" s="395"/>
      <c r="AVP65" s="395"/>
      <c r="AVQ65" s="395"/>
      <c r="AVR65" s="395"/>
      <c r="AVS65" s="395"/>
      <c r="AVT65" s="395"/>
      <c r="AVU65" s="395"/>
      <c r="AVV65" s="395"/>
      <c r="AVW65" s="395"/>
      <c r="AVX65" s="395"/>
      <c r="AVY65" s="395"/>
      <c r="AVZ65" s="395"/>
      <c r="AWA65" s="395"/>
      <c r="AWB65" s="395"/>
      <c r="AWC65" s="395"/>
      <c r="AWD65" s="395"/>
      <c r="AWE65" s="395"/>
      <c r="AWF65" s="395"/>
      <c r="AWG65" s="395"/>
      <c r="AWH65" s="395"/>
      <c r="AWI65" s="395"/>
      <c r="AWJ65" s="395"/>
      <c r="AWK65" s="395"/>
      <c r="AWL65" s="395"/>
      <c r="AWM65" s="395"/>
      <c r="AWN65" s="395"/>
      <c r="AWO65" s="395"/>
      <c r="AWP65" s="395"/>
      <c r="AWQ65" s="395"/>
      <c r="AWR65" s="395"/>
      <c r="AWS65" s="395"/>
      <c r="AWT65" s="395"/>
      <c r="AWU65" s="395"/>
      <c r="AWV65" s="395"/>
      <c r="AWW65" s="395"/>
      <c r="AWX65" s="395"/>
      <c r="AWY65" s="395"/>
      <c r="AWZ65" s="395"/>
      <c r="AXA65" s="395"/>
      <c r="AXB65" s="395"/>
      <c r="AXC65" s="395"/>
      <c r="AXD65" s="395"/>
      <c r="AXE65" s="395"/>
      <c r="AXF65" s="395"/>
      <c r="AXG65" s="395"/>
      <c r="AXH65" s="395"/>
      <c r="AXI65" s="395"/>
      <c r="AXJ65" s="395"/>
      <c r="AXK65" s="395"/>
      <c r="AXL65" s="395"/>
      <c r="AXM65" s="395"/>
      <c r="AXN65" s="395"/>
      <c r="AXO65" s="395"/>
      <c r="AXP65" s="395"/>
      <c r="AXQ65" s="395"/>
      <c r="AXR65" s="395"/>
      <c r="AXS65" s="395"/>
      <c r="AXT65" s="395"/>
      <c r="AXU65" s="395"/>
      <c r="AXV65" s="395"/>
      <c r="AXW65" s="395"/>
      <c r="AXX65" s="395"/>
      <c r="AXY65" s="395"/>
      <c r="AXZ65" s="395"/>
      <c r="AYA65" s="395"/>
      <c r="AYB65" s="395"/>
      <c r="AYC65" s="395"/>
      <c r="AYD65" s="395"/>
      <c r="AYE65" s="395"/>
      <c r="AYF65" s="395"/>
      <c r="AYG65" s="395"/>
      <c r="AYH65" s="395"/>
      <c r="AYI65" s="395"/>
      <c r="AYJ65" s="395"/>
      <c r="AYK65" s="395"/>
      <c r="AYL65" s="395"/>
      <c r="AYM65" s="395"/>
      <c r="AYN65" s="395"/>
      <c r="AYO65" s="395"/>
      <c r="AYP65" s="395"/>
      <c r="AYQ65" s="395"/>
      <c r="AYR65" s="395"/>
      <c r="AYS65" s="395"/>
      <c r="AYT65" s="395"/>
      <c r="AYU65" s="395"/>
      <c r="AYV65" s="395"/>
      <c r="AYW65" s="395"/>
      <c r="AYX65" s="395"/>
      <c r="AYY65" s="395"/>
      <c r="AYZ65" s="395"/>
      <c r="AZA65" s="395"/>
      <c r="AZB65" s="395"/>
      <c r="AZC65" s="395"/>
      <c r="AZD65" s="395"/>
      <c r="AZE65" s="395"/>
      <c r="AZF65" s="395"/>
      <c r="AZG65" s="395"/>
      <c r="AZH65" s="395"/>
      <c r="AZI65" s="395"/>
      <c r="AZJ65" s="395"/>
      <c r="AZK65" s="395"/>
      <c r="AZL65" s="395"/>
      <c r="AZM65" s="395"/>
      <c r="AZN65" s="395"/>
      <c r="AZO65" s="395"/>
      <c r="AZP65" s="395"/>
      <c r="AZQ65" s="395"/>
      <c r="AZR65" s="395"/>
      <c r="AZS65" s="395"/>
      <c r="AZT65" s="395"/>
      <c r="AZU65" s="395"/>
      <c r="AZV65" s="395"/>
      <c r="AZW65" s="395"/>
      <c r="AZX65" s="395"/>
      <c r="AZY65" s="395"/>
      <c r="AZZ65" s="395"/>
      <c r="BAA65" s="395"/>
      <c r="BAB65" s="395"/>
      <c r="BAC65" s="395"/>
      <c r="BAD65" s="395"/>
      <c r="BAE65" s="395"/>
      <c r="BAF65" s="395"/>
      <c r="BAG65" s="395"/>
      <c r="BAH65" s="395"/>
      <c r="BAI65" s="395"/>
      <c r="BAJ65" s="395"/>
      <c r="BAK65" s="395"/>
      <c r="BAL65" s="395"/>
      <c r="BAM65" s="395"/>
      <c r="BAN65" s="395"/>
      <c r="BAO65" s="395"/>
      <c r="BAP65" s="395"/>
      <c r="BAQ65" s="395"/>
      <c r="BAR65" s="395"/>
      <c r="BAS65" s="395"/>
      <c r="BAT65" s="395"/>
      <c r="BAU65" s="395"/>
      <c r="BAV65" s="395"/>
      <c r="BAW65" s="395"/>
      <c r="BAX65" s="395"/>
      <c r="BAY65" s="395"/>
      <c r="BAZ65" s="395"/>
      <c r="BBA65" s="395"/>
      <c r="BBB65" s="395"/>
      <c r="BBC65" s="395"/>
      <c r="BBD65" s="395"/>
      <c r="BBE65" s="395"/>
      <c r="BBF65" s="395"/>
      <c r="BBG65" s="395"/>
      <c r="BBH65" s="395"/>
      <c r="BBI65" s="395"/>
      <c r="BBJ65" s="395"/>
      <c r="BBK65" s="395"/>
      <c r="BBL65" s="395"/>
      <c r="BBM65" s="395"/>
      <c r="BBN65" s="395"/>
      <c r="BBO65" s="395"/>
      <c r="BBP65" s="395"/>
      <c r="BBQ65" s="395"/>
      <c r="BBR65" s="395"/>
      <c r="BBS65" s="395"/>
      <c r="BBT65" s="395"/>
      <c r="BBU65" s="395"/>
      <c r="BBV65" s="395"/>
      <c r="BBW65" s="395"/>
      <c r="BBX65" s="395"/>
      <c r="BBY65" s="395"/>
      <c r="BBZ65" s="395"/>
      <c r="BCA65" s="395"/>
      <c r="BCB65" s="395"/>
      <c r="BCC65" s="395"/>
      <c r="BCD65" s="395"/>
      <c r="BCE65" s="395"/>
      <c r="BCF65" s="395"/>
      <c r="BCG65" s="395"/>
      <c r="BCH65" s="395"/>
      <c r="BCI65" s="395"/>
      <c r="BCJ65" s="395"/>
      <c r="BCK65" s="395"/>
      <c r="BCL65" s="395"/>
      <c r="BCM65" s="395"/>
      <c r="BCN65" s="395"/>
      <c r="BCO65" s="395"/>
      <c r="BCP65" s="395"/>
      <c r="BCQ65" s="395"/>
      <c r="BCR65" s="395"/>
      <c r="BCS65" s="395"/>
      <c r="BCT65" s="395"/>
      <c r="BCU65" s="395"/>
      <c r="BCV65" s="395"/>
      <c r="BCW65" s="395"/>
      <c r="BCX65" s="395"/>
      <c r="BCY65" s="395"/>
      <c r="BCZ65" s="395"/>
      <c r="BDA65" s="395"/>
      <c r="BDB65" s="395"/>
      <c r="BDC65" s="395"/>
      <c r="BDD65" s="395"/>
      <c r="BDE65" s="395"/>
      <c r="BDF65" s="395"/>
      <c r="BDG65" s="395"/>
      <c r="BDH65" s="395"/>
      <c r="BDI65" s="395"/>
      <c r="BDJ65" s="395"/>
      <c r="BDK65" s="395"/>
      <c r="BDL65" s="395"/>
      <c r="BDM65" s="395"/>
      <c r="BDN65" s="395"/>
      <c r="BDO65" s="395"/>
      <c r="BDP65" s="395"/>
      <c r="BDQ65" s="395"/>
      <c r="BDR65" s="395"/>
      <c r="BDS65" s="395"/>
      <c r="BDT65" s="395"/>
      <c r="BDU65" s="395"/>
      <c r="BDV65" s="395"/>
      <c r="BDW65" s="395"/>
      <c r="BDX65" s="395"/>
      <c r="BDY65" s="395"/>
      <c r="BDZ65" s="395"/>
      <c r="BEA65" s="395"/>
      <c r="BEB65" s="395"/>
      <c r="BEC65" s="395"/>
      <c r="BED65" s="395"/>
      <c r="BEE65" s="395"/>
      <c r="BEF65" s="395"/>
      <c r="BEG65" s="395"/>
      <c r="BEH65" s="395"/>
      <c r="BEI65" s="395"/>
      <c r="BEJ65" s="395"/>
      <c r="BEK65" s="395"/>
      <c r="BEL65" s="395"/>
      <c r="BEM65" s="395"/>
      <c r="BEN65" s="395"/>
      <c r="BEO65" s="395"/>
      <c r="BEP65" s="395"/>
      <c r="BEQ65" s="395"/>
      <c r="BER65" s="395"/>
      <c r="BES65" s="395"/>
      <c r="BET65" s="395"/>
      <c r="BEU65" s="395"/>
      <c r="BEV65" s="395"/>
      <c r="BEW65" s="395"/>
      <c r="BEX65" s="395"/>
      <c r="BEY65" s="395"/>
      <c r="BEZ65" s="395"/>
      <c r="BFA65" s="395"/>
      <c r="BFB65" s="395"/>
      <c r="BFC65" s="395"/>
      <c r="BFD65" s="395"/>
      <c r="BFE65" s="395"/>
      <c r="BFF65" s="395"/>
      <c r="BFG65" s="395"/>
      <c r="BFH65" s="395"/>
      <c r="BFI65" s="395"/>
      <c r="BFJ65" s="395"/>
      <c r="BFK65" s="395"/>
      <c r="BFL65" s="395"/>
      <c r="BFM65" s="395"/>
      <c r="BFN65" s="395"/>
      <c r="BFO65" s="395"/>
      <c r="BFP65" s="395"/>
      <c r="BFQ65" s="395"/>
      <c r="BFR65" s="395"/>
      <c r="BFS65" s="395"/>
      <c r="BFT65" s="395"/>
      <c r="BFU65" s="395"/>
      <c r="BFV65" s="395"/>
      <c r="BFW65" s="395"/>
      <c r="BFX65" s="395"/>
      <c r="BFY65" s="395"/>
      <c r="BFZ65" s="395"/>
      <c r="BGA65" s="395"/>
      <c r="BGB65" s="395"/>
      <c r="BGC65" s="395"/>
      <c r="BGD65" s="395"/>
      <c r="BGE65" s="395"/>
      <c r="BGF65" s="395"/>
      <c r="BGG65" s="395"/>
      <c r="BGH65" s="395"/>
      <c r="BGI65" s="395"/>
      <c r="BGJ65" s="395"/>
      <c r="BGK65" s="395"/>
      <c r="BGL65" s="395"/>
      <c r="BGM65" s="395"/>
      <c r="BGN65" s="395"/>
      <c r="BGO65" s="395"/>
      <c r="BGP65" s="395"/>
      <c r="BGQ65" s="395"/>
      <c r="BGR65" s="395"/>
      <c r="BGS65" s="395"/>
      <c r="BGT65" s="395"/>
      <c r="BGU65" s="395"/>
      <c r="BGV65" s="395"/>
      <c r="BGW65" s="395"/>
      <c r="BGX65" s="395"/>
      <c r="BGY65" s="395"/>
      <c r="BGZ65" s="395"/>
      <c r="BHA65" s="395"/>
      <c r="BHB65" s="395"/>
      <c r="BHC65" s="395"/>
      <c r="BHD65" s="395"/>
      <c r="BHE65" s="395"/>
      <c r="BHF65" s="395"/>
      <c r="BHG65" s="395"/>
      <c r="BHH65" s="395"/>
      <c r="BHI65" s="395"/>
      <c r="BHJ65" s="395"/>
      <c r="BHK65" s="395"/>
      <c r="BHL65" s="395"/>
      <c r="BHM65" s="395"/>
      <c r="BHN65" s="395"/>
      <c r="BHO65" s="395"/>
      <c r="BHP65" s="395"/>
      <c r="BHQ65" s="395"/>
      <c r="BHR65" s="395"/>
      <c r="BHS65" s="395"/>
      <c r="BHT65" s="395"/>
      <c r="BHU65" s="395"/>
      <c r="BHV65" s="395"/>
      <c r="BHW65" s="395"/>
      <c r="BHX65" s="395"/>
      <c r="BHY65" s="395"/>
      <c r="BHZ65" s="395"/>
      <c r="BIA65" s="395"/>
      <c r="BIB65" s="395"/>
      <c r="BIC65" s="395"/>
      <c r="BID65" s="395"/>
      <c r="BIE65" s="395"/>
      <c r="BIF65" s="395"/>
      <c r="BIG65" s="395"/>
      <c r="BIH65" s="395"/>
      <c r="BII65" s="395"/>
      <c r="BIJ65" s="395"/>
      <c r="BIK65" s="395"/>
      <c r="BIL65" s="395"/>
      <c r="BIM65" s="395"/>
      <c r="BIN65" s="395"/>
      <c r="BIO65" s="395"/>
      <c r="BIP65" s="395"/>
      <c r="BIQ65" s="395"/>
      <c r="BIR65" s="395"/>
      <c r="BIS65" s="395"/>
      <c r="BIT65" s="395"/>
      <c r="BIU65" s="395"/>
      <c r="BIV65" s="395"/>
      <c r="BIW65" s="395"/>
      <c r="BIX65" s="395"/>
      <c r="BIY65" s="395"/>
      <c r="BIZ65" s="395"/>
      <c r="BJA65" s="395"/>
    </row>
    <row r="66" spans="1:1613" s="38" customFormat="1" ht="16.5" hidden="1" customHeight="1" thickTop="1" thickBot="1" x14ac:dyDescent="0.3">
      <c r="A66" s="647"/>
      <c r="B66" s="648"/>
      <c r="C66" s="649"/>
      <c r="D66" s="635" t="s">
        <v>496</v>
      </c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7"/>
      <c r="R66" s="371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369"/>
      <c r="BC66" s="369"/>
      <c r="BD66" s="369"/>
      <c r="BE66" s="369"/>
      <c r="BF66" s="369"/>
      <c r="BG66" s="369"/>
      <c r="BH66" s="369"/>
      <c r="BI66" s="369"/>
      <c r="BJ66" s="369"/>
      <c r="BK66" s="369"/>
      <c r="BL66" s="369"/>
      <c r="BM66" s="369"/>
      <c r="BN66" s="369"/>
      <c r="BO66" s="369"/>
      <c r="BP66" s="369"/>
      <c r="BQ66" s="369"/>
      <c r="BR66" s="369"/>
      <c r="BS66" s="369"/>
      <c r="BT66" s="369"/>
      <c r="BU66" s="369"/>
      <c r="BV66" s="369"/>
      <c r="BW66" s="369"/>
      <c r="BX66" s="369"/>
      <c r="BY66" s="369"/>
      <c r="BZ66" s="369"/>
      <c r="CA66" s="369"/>
      <c r="CB66" s="369"/>
      <c r="CC66" s="369"/>
      <c r="CD66" s="369"/>
      <c r="CE66" s="369"/>
      <c r="CF66" s="369"/>
      <c r="CG66" s="369"/>
      <c r="CH66" s="369"/>
      <c r="CI66" s="369"/>
      <c r="CJ66" s="369"/>
      <c r="CK66" s="369"/>
      <c r="CL66" s="369"/>
      <c r="CM66" s="369"/>
      <c r="CN66" s="369"/>
      <c r="CO66" s="369"/>
      <c r="CP66" s="369"/>
      <c r="CQ66" s="369"/>
      <c r="CR66" s="369"/>
      <c r="CS66" s="369"/>
      <c r="CT66" s="369"/>
      <c r="CU66" s="369"/>
      <c r="CV66" s="369"/>
      <c r="CW66" s="369"/>
      <c r="CX66" s="369"/>
      <c r="CY66" s="369"/>
      <c r="CZ66" s="369"/>
      <c r="DA66" s="369"/>
      <c r="DB66" s="369"/>
      <c r="DC66" s="369"/>
      <c r="DD66" s="369"/>
      <c r="DE66" s="369"/>
      <c r="DF66" s="369"/>
      <c r="DG66" s="369"/>
      <c r="DH66" s="369"/>
      <c r="DI66" s="369"/>
      <c r="DJ66" s="369"/>
      <c r="DK66" s="369"/>
      <c r="DL66" s="369"/>
      <c r="DM66" s="369"/>
      <c r="DN66" s="369"/>
      <c r="DO66" s="369"/>
      <c r="DP66" s="369"/>
      <c r="DQ66" s="369"/>
      <c r="DR66" s="369"/>
      <c r="DS66" s="369"/>
      <c r="DT66" s="369"/>
      <c r="DU66" s="369"/>
      <c r="DV66" s="369"/>
      <c r="DW66" s="369"/>
      <c r="DX66" s="369"/>
      <c r="DY66" s="369"/>
      <c r="DZ66" s="369"/>
      <c r="EA66" s="369"/>
      <c r="EB66" s="369"/>
      <c r="EC66" s="369"/>
      <c r="ED66" s="369"/>
      <c r="EE66" s="369"/>
      <c r="EF66" s="369"/>
      <c r="EG66" s="369"/>
      <c r="EH66" s="369"/>
      <c r="EI66" s="369"/>
      <c r="EJ66" s="369"/>
      <c r="EK66" s="369"/>
      <c r="EL66" s="369"/>
      <c r="EM66" s="369"/>
      <c r="EN66" s="369"/>
      <c r="EO66" s="369"/>
      <c r="EP66" s="369"/>
      <c r="EQ66" s="369"/>
      <c r="ER66" s="369"/>
      <c r="ES66" s="369"/>
      <c r="ET66" s="369"/>
      <c r="EU66" s="369"/>
      <c r="EV66" s="369"/>
      <c r="EW66" s="369"/>
      <c r="EX66" s="369"/>
      <c r="EY66" s="369"/>
      <c r="EZ66" s="369"/>
      <c r="FA66" s="369"/>
      <c r="FB66" s="369"/>
      <c r="FC66" s="369"/>
      <c r="FD66" s="369"/>
      <c r="FE66" s="369"/>
      <c r="FF66" s="369"/>
      <c r="FG66" s="369"/>
      <c r="FH66" s="369"/>
      <c r="FI66" s="369"/>
      <c r="FJ66" s="369"/>
      <c r="FK66" s="369"/>
      <c r="FL66" s="369"/>
      <c r="FM66" s="369"/>
      <c r="FN66" s="369"/>
      <c r="FO66" s="369"/>
      <c r="FP66" s="369"/>
      <c r="FQ66" s="369"/>
      <c r="FR66" s="369"/>
      <c r="FS66" s="369"/>
      <c r="FT66" s="369"/>
      <c r="FU66" s="369"/>
      <c r="FV66" s="369"/>
      <c r="FW66" s="369"/>
      <c r="FX66" s="369"/>
      <c r="FY66" s="369"/>
      <c r="FZ66" s="369"/>
      <c r="GA66" s="369"/>
      <c r="GB66" s="369"/>
      <c r="GC66" s="369"/>
      <c r="GD66" s="369"/>
      <c r="GE66" s="369"/>
      <c r="GF66" s="369"/>
      <c r="GG66" s="369"/>
      <c r="GH66" s="369"/>
      <c r="GI66" s="369"/>
      <c r="GJ66" s="369"/>
      <c r="GK66" s="369"/>
      <c r="GL66" s="369"/>
      <c r="GM66" s="369"/>
      <c r="GN66" s="369"/>
      <c r="GO66" s="369"/>
      <c r="GP66" s="369"/>
      <c r="GQ66" s="369"/>
      <c r="GR66" s="369"/>
      <c r="GS66" s="369"/>
      <c r="GT66" s="369"/>
      <c r="GU66" s="369"/>
      <c r="GV66" s="369"/>
      <c r="GW66" s="369"/>
      <c r="GX66" s="369"/>
      <c r="GY66" s="369"/>
      <c r="GZ66" s="369"/>
      <c r="HA66" s="369"/>
      <c r="HB66" s="369"/>
      <c r="HC66" s="369"/>
      <c r="HD66" s="369"/>
      <c r="HE66" s="369"/>
      <c r="HF66" s="369"/>
      <c r="HG66" s="369"/>
      <c r="HH66" s="369"/>
      <c r="HI66" s="369"/>
      <c r="HJ66" s="369"/>
      <c r="HK66" s="369"/>
      <c r="HL66" s="369"/>
      <c r="HM66" s="369"/>
      <c r="HN66" s="369"/>
      <c r="HO66" s="369"/>
      <c r="HP66" s="369"/>
      <c r="HQ66" s="369"/>
      <c r="HR66" s="369"/>
      <c r="HS66" s="369"/>
      <c r="HT66" s="369"/>
      <c r="HU66" s="369"/>
      <c r="HV66" s="369"/>
      <c r="HW66" s="369"/>
      <c r="HX66" s="369"/>
      <c r="HY66" s="369"/>
      <c r="HZ66" s="369"/>
      <c r="IA66" s="369"/>
      <c r="IB66" s="369"/>
      <c r="IC66" s="369"/>
      <c r="ID66" s="369"/>
      <c r="IE66" s="369"/>
      <c r="IF66" s="369"/>
      <c r="IG66" s="369"/>
      <c r="IH66" s="369"/>
      <c r="II66" s="369"/>
      <c r="IJ66" s="369"/>
      <c r="IK66" s="369"/>
      <c r="IL66" s="369"/>
      <c r="IM66" s="369"/>
      <c r="IN66" s="369"/>
      <c r="IO66" s="369"/>
      <c r="IP66" s="369"/>
      <c r="IQ66" s="369"/>
      <c r="IR66" s="369"/>
      <c r="IS66" s="369"/>
      <c r="IT66" s="369"/>
      <c r="IU66" s="369"/>
      <c r="IV66" s="369"/>
      <c r="IW66" s="369"/>
      <c r="IX66" s="369"/>
      <c r="IY66" s="369"/>
      <c r="IZ66" s="369"/>
      <c r="JA66" s="369"/>
      <c r="JB66" s="369"/>
      <c r="JC66" s="369"/>
      <c r="JD66" s="369"/>
      <c r="JE66" s="369"/>
      <c r="JF66" s="369"/>
      <c r="JG66" s="369"/>
      <c r="JH66" s="369"/>
      <c r="JI66" s="369"/>
      <c r="JJ66" s="369"/>
      <c r="JK66" s="369"/>
      <c r="JL66" s="369"/>
      <c r="JM66" s="369"/>
      <c r="JN66" s="369"/>
      <c r="JO66" s="369"/>
      <c r="JP66" s="369"/>
      <c r="JQ66" s="369"/>
      <c r="JR66" s="369"/>
      <c r="JS66" s="369"/>
      <c r="JT66" s="369"/>
      <c r="JU66" s="369"/>
      <c r="JV66" s="369"/>
      <c r="JW66" s="369"/>
      <c r="JX66" s="369"/>
      <c r="JY66" s="369"/>
      <c r="JZ66" s="369"/>
      <c r="KA66" s="369"/>
      <c r="KB66" s="369"/>
      <c r="KC66" s="369"/>
      <c r="KD66" s="369"/>
      <c r="KE66" s="369"/>
      <c r="KF66" s="369"/>
      <c r="KG66" s="369"/>
      <c r="KH66" s="369"/>
      <c r="KI66" s="369"/>
      <c r="KJ66" s="369"/>
      <c r="KK66" s="369"/>
      <c r="KL66" s="369"/>
      <c r="KM66" s="369"/>
      <c r="KN66" s="369"/>
      <c r="KO66" s="369"/>
      <c r="KP66" s="369"/>
      <c r="KQ66" s="369"/>
      <c r="KR66" s="369"/>
      <c r="KS66" s="369"/>
      <c r="KT66" s="369"/>
      <c r="KU66" s="369"/>
      <c r="KV66" s="369"/>
      <c r="KW66" s="369"/>
      <c r="KX66" s="369"/>
      <c r="KY66" s="369"/>
      <c r="KZ66" s="369"/>
      <c r="LA66" s="369"/>
      <c r="LB66" s="369"/>
      <c r="LC66" s="369"/>
      <c r="LD66" s="369"/>
      <c r="LE66" s="369"/>
      <c r="LF66" s="369"/>
      <c r="LG66" s="369"/>
      <c r="LH66" s="369"/>
      <c r="LI66" s="369"/>
      <c r="LJ66" s="369"/>
      <c r="LK66" s="369"/>
      <c r="LL66" s="369"/>
      <c r="LM66" s="369"/>
      <c r="LN66" s="369"/>
      <c r="LO66" s="369"/>
      <c r="LP66" s="369"/>
      <c r="LQ66" s="369"/>
      <c r="LR66" s="369"/>
      <c r="LS66" s="369"/>
      <c r="LT66" s="369"/>
      <c r="LU66" s="369"/>
      <c r="LV66" s="369"/>
      <c r="LW66" s="369"/>
      <c r="LX66" s="369"/>
      <c r="LY66" s="369"/>
      <c r="LZ66" s="369"/>
      <c r="MA66" s="369"/>
      <c r="MB66" s="369"/>
      <c r="MC66" s="369"/>
      <c r="MD66" s="369"/>
      <c r="ME66" s="369"/>
      <c r="MF66" s="369"/>
      <c r="MG66" s="369"/>
      <c r="MH66" s="369"/>
      <c r="MI66" s="369"/>
      <c r="MJ66" s="369"/>
      <c r="MK66" s="369"/>
      <c r="ML66" s="369"/>
      <c r="MM66" s="369"/>
      <c r="MN66" s="369"/>
      <c r="MO66" s="369"/>
      <c r="MP66" s="369"/>
      <c r="MQ66" s="369"/>
      <c r="MR66" s="369"/>
      <c r="MS66" s="369"/>
      <c r="MT66" s="369"/>
      <c r="MU66" s="369"/>
      <c r="MV66" s="369"/>
      <c r="MW66" s="369"/>
      <c r="MX66" s="369"/>
      <c r="MY66" s="369"/>
      <c r="MZ66" s="369"/>
      <c r="NA66" s="369"/>
      <c r="NB66" s="369"/>
      <c r="NC66" s="369"/>
      <c r="ND66" s="369"/>
      <c r="NE66" s="369"/>
      <c r="NF66" s="369"/>
      <c r="NG66" s="369"/>
      <c r="NH66" s="369"/>
      <c r="NI66" s="369"/>
      <c r="NJ66" s="369"/>
      <c r="NK66" s="369"/>
      <c r="NL66" s="369"/>
      <c r="NM66" s="369"/>
      <c r="NN66" s="369"/>
      <c r="NO66" s="369"/>
      <c r="NP66" s="369"/>
      <c r="NQ66" s="369"/>
      <c r="NR66" s="369"/>
      <c r="NS66" s="369"/>
      <c r="NT66" s="369"/>
      <c r="NU66" s="369"/>
      <c r="NV66" s="369"/>
      <c r="NW66" s="369"/>
      <c r="NX66" s="369"/>
      <c r="NY66" s="369"/>
      <c r="NZ66" s="369"/>
      <c r="OA66" s="369"/>
      <c r="OB66" s="369"/>
      <c r="OC66" s="369"/>
      <c r="OD66" s="369"/>
      <c r="OE66" s="369"/>
      <c r="OF66" s="369"/>
      <c r="OG66" s="369"/>
      <c r="OH66" s="369"/>
      <c r="OI66" s="369"/>
      <c r="OJ66" s="369"/>
      <c r="OK66" s="369"/>
      <c r="OL66" s="369"/>
      <c r="OM66" s="369"/>
      <c r="ON66" s="369"/>
      <c r="OO66" s="369"/>
      <c r="OP66" s="369"/>
      <c r="OQ66" s="369"/>
      <c r="OR66" s="369"/>
      <c r="OS66" s="369"/>
      <c r="OT66" s="369"/>
      <c r="OU66" s="369"/>
      <c r="OV66" s="369"/>
      <c r="OW66" s="369"/>
      <c r="OX66" s="369"/>
      <c r="OY66" s="369"/>
      <c r="OZ66" s="369"/>
      <c r="PA66" s="369"/>
      <c r="PB66" s="369"/>
      <c r="PC66" s="369"/>
      <c r="PD66" s="369"/>
      <c r="PE66" s="369"/>
      <c r="PF66" s="369"/>
      <c r="PG66" s="369"/>
      <c r="PH66" s="369"/>
      <c r="PI66" s="369"/>
      <c r="PJ66" s="369"/>
      <c r="PK66" s="369"/>
      <c r="PL66" s="369"/>
      <c r="PM66" s="369"/>
      <c r="PN66" s="369"/>
      <c r="PO66" s="369"/>
      <c r="PP66" s="369"/>
      <c r="PQ66" s="369"/>
      <c r="PR66" s="369"/>
      <c r="PS66" s="369"/>
      <c r="PT66" s="369"/>
      <c r="PU66" s="369"/>
      <c r="PV66" s="369"/>
      <c r="PW66" s="369"/>
      <c r="PX66" s="369"/>
      <c r="PY66" s="369"/>
      <c r="PZ66" s="369"/>
      <c r="QA66" s="369"/>
      <c r="QB66" s="369"/>
      <c r="QC66" s="369"/>
      <c r="QD66" s="369"/>
      <c r="QE66" s="369"/>
      <c r="QF66" s="369"/>
      <c r="QG66" s="369"/>
      <c r="QH66" s="369"/>
      <c r="QI66" s="369"/>
      <c r="QJ66" s="369"/>
      <c r="QK66" s="369"/>
      <c r="QL66" s="369"/>
      <c r="QM66" s="369"/>
      <c r="QN66" s="369"/>
      <c r="QO66" s="369"/>
      <c r="QP66" s="369"/>
      <c r="QQ66" s="369"/>
      <c r="QR66" s="369"/>
      <c r="QS66" s="369"/>
      <c r="QT66" s="369"/>
      <c r="QU66" s="369"/>
      <c r="QV66" s="369"/>
      <c r="QW66" s="369"/>
      <c r="QX66" s="369"/>
      <c r="QY66" s="369"/>
      <c r="QZ66" s="369"/>
      <c r="RA66" s="369"/>
      <c r="RB66" s="369"/>
      <c r="RC66" s="369"/>
      <c r="RD66" s="369"/>
      <c r="RE66" s="369"/>
      <c r="RF66" s="369"/>
      <c r="RG66" s="369"/>
      <c r="RH66" s="369"/>
      <c r="RI66" s="369"/>
      <c r="RJ66" s="369"/>
      <c r="RK66" s="369"/>
      <c r="RL66" s="369"/>
      <c r="RM66" s="369"/>
      <c r="RN66" s="369"/>
      <c r="RO66" s="369"/>
      <c r="RP66" s="369"/>
      <c r="RQ66" s="369"/>
      <c r="RR66" s="369"/>
      <c r="RS66" s="369"/>
      <c r="RT66" s="369"/>
      <c r="RU66" s="369"/>
      <c r="RV66" s="369"/>
      <c r="RW66" s="369"/>
      <c r="RX66" s="369"/>
      <c r="RY66" s="369"/>
      <c r="RZ66" s="369"/>
      <c r="SA66" s="369"/>
      <c r="SB66" s="369"/>
      <c r="SC66" s="369"/>
      <c r="SD66" s="369"/>
      <c r="SE66" s="369"/>
      <c r="SF66" s="369"/>
      <c r="SG66" s="369"/>
      <c r="SH66" s="369"/>
      <c r="SI66" s="369"/>
      <c r="SJ66" s="369"/>
      <c r="SK66" s="369"/>
      <c r="SL66" s="369"/>
      <c r="SM66" s="369"/>
      <c r="SN66" s="369"/>
      <c r="SO66" s="369"/>
      <c r="SP66" s="369"/>
      <c r="SQ66" s="369"/>
      <c r="SR66" s="369"/>
      <c r="SS66" s="369"/>
      <c r="ST66" s="369"/>
      <c r="SU66" s="369"/>
      <c r="SV66" s="369"/>
      <c r="SW66" s="369"/>
      <c r="SX66" s="369"/>
      <c r="SY66" s="369"/>
      <c r="SZ66" s="369"/>
      <c r="TA66" s="369"/>
      <c r="TB66" s="369"/>
      <c r="TC66" s="369"/>
      <c r="TD66" s="369"/>
      <c r="TE66" s="369"/>
      <c r="TF66" s="369"/>
      <c r="TG66" s="369"/>
      <c r="TH66" s="369"/>
      <c r="TI66" s="369"/>
      <c r="TJ66" s="369"/>
      <c r="TK66" s="369"/>
      <c r="TL66" s="369"/>
      <c r="TM66" s="369"/>
      <c r="TN66" s="369"/>
      <c r="TO66" s="369"/>
      <c r="TP66" s="369"/>
      <c r="TQ66" s="369"/>
      <c r="TR66" s="369"/>
      <c r="TS66" s="369"/>
      <c r="TT66" s="369"/>
      <c r="TU66" s="369"/>
      <c r="TV66" s="369"/>
      <c r="TW66" s="369"/>
      <c r="TX66" s="369"/>
      <c r="TY66" s="369"/>
      <c r="TZ66" s="369"/>
      <c r="UA66" s="369"/>
      <c r="UB66" s="369"/>
      <c r="UC66" s="369"/>
      <c r="UD66" s="369"/>
      <c r="UE66" s="369"/>
      <c r="UF66" s="369"/>
      <c r="UG66" s="369"/>
      <c r="UH66" s="369"/>
      <c r="UI66" s="369"/>
      <c r="UJ66" s="369"/>
      <c r="UK66" s="369"/>
      <c r="UL66" s="369"/>
      <c r="UM66" s="369"/>
      <c r="UN66" s="369"/>
      <c r="UO66" s="369"/>
      <c r="UP66" s="369"/>
      <c r="UQ66" s="369"/>
      <c r="UR66" s="369"/>
      <c r="US66" s="369"/>
      <c r="UT66" s="369"/>
      <c r="UU66" s="369"/>
      <c r="UV66" s="369"/>
      <c r="UW66" s="369"/>
      <c r="UX66" s="369"/>
      <c r="UY66" s="369"/>
      <c r="UZ66" s="369"/>
      <c r="VA66" s="369"/>
      <c r="VB66" s="369"/>
      <c r="VC66" s="369"/>
      <c r="VD66" s="369"/>
      <c r="VE66" s="369"/>
      <c r="VF66" s="369"/>
      <c r="VG66" s="369"/>
      <c r="VH66" s="369"/>
      <c r="VI66" s="369"/>
      <c r="VJ66" s="369"/>
      <c r="VK66" s="369"/>
      <c r="VL66" s="369"/>
      <c r="VM66" s="369"/>
      <c r="VN66" s="369"/>
      <c r="VO66" s="369"/>
      <c r="VP66" s="369"/>
      <c r="VQ66" s="369"/>
      <c r="VR66" s="369"/>
      <c r="VS66" s="369"/>
      <c r="VT66" s="369"/>
      <c r="VU66" s="369"/>
      <c r="VV66" s="369"/>
      <c r="VW66" s="369"/>
      <c r="VX66" s="369"/>
      <c r="VY66" s="369"/>
      <c r="VZ66" s="369"/>
      <c r="WA66" s="369"/>
      <c r="WB66" s="369"/>
      <c r="WC66" s="369"/>
      <c r="WD66" s="369"/>
      <c r="WE66" s="369"/>
      <c r="WF66" s="369"/>
      <c r="WG66" s="369"/>
      <c r="WH66" s="369"/>
      <c r="WI66" s="369"/>
      <c r="WJ66" s="369"/>
      <c r="WK66" s="369"/>
      <c r="WL66" s="369"/>
      <c r="WM66" s="369"/>
      <c r="WN66" s="369"/>
      <c r="WO66" s="369"/>
      <c r="WP66" s="369"/>
      <c r="WQ66" s="369"/>
      <c r="WR66" s="369"/>
      <c r="WS66" s="369"/>
      <c r="WT66" s="369"/>
      <c r="WU66" s="369"/>
      <c r="WV66" s="369"/>
      <c r="WW66" s="369"/>
      <c r="WX66" s="369"/>
      <c r="WY66" s="369"/>
      <c r="WZ66" s="369"/>
      <c r="XA66" s="369"/>
      <c r="XB66" s="369"/>
      <c r="XC66" s="369"/>
      <c r="XD66" s="369"/>
      <c r="XE66" s="369"/>
      <c r="XF66" s="369"/>
      <c r="XG66" s="369"/>
      <c r="XH66" s="369"/>
      <c r="XI66" s="369"/>
      <c r="XJ66" s="369"/>
      <c r="XK66" s="369"/>
      <c r="XL66" s="369"/>
      <c r="XM66" s="369"/>
      <c r="XN66" s="369"/>
      <c r="XO66" s="369"/>
      <c r="XP66" s="369"/>
      <c r="XQ66" s="369"/>
      <c r="XR66" s="369"/>
      <c r="XS66" s="369"/>
      <c r="XT66" s="369"/>
      <c r="XU66" s="369"/>
      <c r="XV66" s="369"/>
      <c r="XW66" s="369"/>
      <c r="XX66" s="369"/>
      <c r="XY66" s="369"/>
      <c r="XZ66" s="369"/>
      <c r="YA66" s="369"/>
      <c r="YB66" s="369"/>
      <c r="YC66" s="369"/>
      <c r="YD66" s="369"/>
      <c r="YE66" s="369"/>
      <c r="YF66" s="369"/>
      <c r="YG66" s="369"/>
      <c r="YH66" s="369"/>
      <c r="YI66" s="369"/>
      <c r="YJ66" s="369"/>
      <c r="YK66" s="369"/>
      <c r="YL66" s="369"/>
      <c r="YM66" s="369"/>
      <c r="YN66" s="369"/>
      <c r="YO66" s="369"/>
      <c r="YP66" s="369"/>
      <c r="YQ66" s="369"/>
      <c r="YR66" s="369"/>
      <c r="YS66" s="369"/>
      <c r="YT66" s="369"/>
      <c r="YU66" s="369"/>
      <c r="YV66" s="369"/>
      <c r="YW66" s="369"/>
      <c r="YX66" s="369"/>
      <c r="YY66" s="369"/>
      <c r="YZ66" s="369"/>
      <c r="ZA66" s="369"/>
      <c r="ZB66" s="369"/>
      <c r="ZC66" s="369"/>
      <c r="ZD66" s="369"/>
      <c r="ZE66" s="369"/>
      <c r="ZF66" s="369"/>
      <c r="ZG66" s="369"/>
      <c r="ZH66" s="369"/>
      <c r="ZI66" s="369"/>
      <c r="ZJ66" s="369"/>
      <c r="ZK66" s="369"/>
      <c r="ZL66" s="369"/>
      <c r="ZM66" s="369"/>
      <c r="ZN66" s="369"/>
      <c r="ZO66" s="369"/>
      <c r="ZP66" s="369"/>
      <c r="ZQ66" s="369"/>
      <c r="ZR66" s="369"/>
      <c r="ZS66" s="369"/>
      <c r="ZT66" s="369"/>
      <c r="ZU66" s="369"/>
      <c r="ZV66" s="369"/>
      <c r="ZW66" s="369"/>
      <c r="ZX66" s="369"/>
      <c r="ZY66" s="369"/>
      <c r="ZZ66" s="369"/>
      <c r="AAA66" s="369"/>
      <c r="AAB66" s="369"/>
      <c r="AAC66" s="369"/>
      <c r="AAD66" s="369"/>
      <c r="AAE66" s="369"/>
      <c r="AAF66" s="369"/>
      <c r="AAG66" s="369"/>
      <c r="AAH66" s="369"/>
      <c r="AAI66" s="369"/>
      <c r="AAJ66" s="369"/>
      <c r="AAK66" s="369"/>
      <c r="AAL66" s="369"/>
      <c r="AAM66" s="369"/>
      <c r="AAN66" s="369"/>
      <c r="AAO66" s="369"/>
      <c r="AAP66" s="369"/>
      <c r="AAQ66" s="369"/>
      <c r="AAR66" s="369"/>
      <c r="AAS66" s="369"/>
      <c r="AAT66" s="369"/>
      <c r="AAU66" s="369"/>
      <c r="AAV66" s="369"/>
      <c r="AAW66" s="369"/>
      <c r="AAX66" s="369"/>
      <c r="AAY66" s="369"/>
      <c r="AAZ66" s="369"/>
      <c r="ABA66" s="369"/>
      <c r="ABB66" s="369"/>
      <c r="ABC66" s="369"/>
      <c r="ABD66" s="369"/>
      <c r="ABE66" s="369"/>
      <c r="ABF66" s="369"/>
      <c r="ABG66" s="369"/>
      <c r="ABH66" s="369"/>
      <c r="ABI66" s="369"/>
      <c r="ABJ66" s="369"/>
      <c r="ABK66" s="369"/>
      <c r="ABL66" s="369"/>
      <c r="ABM66" s="369"/>
      <c r="ABN66" s="369"/>
      <c r="ABO66" s="369"/>
      <c r="ABP66" s="369"/>
      <c r="ABQ66" s="369"/>
      <c r="ABR66" s="369"/>
      <c r="ABS66" s="369"/>
      <c r="ABT66" s="369"/>
      <c r="ABU66" s="369"/>
      <c r="ABV66" s="369"/>
      <c r="ABW66" s="369"/>
      <c r="ABX66" s="369"/>
      <c r="ABY66" s="369"/>
      <c r="ABZ66" s="369"/>
      <c r="ACA66" s="369"/>
      <c r="ACB66" s="369"/>
      <c r="ACC66" s="369"/>
      <c r="ACD66" s="369"/>
      <c r="ACE66" s="369"/>
      <c r="ACF66" s="369"/>
      <c r="ACG66" s="369"/>
      <c r="ACH66" s="369"/>
      <c r="ACI66" s="369"/>
      <c r="ACJ66" s="369"/>
      <c r="ACK66" s="369"/>
      <c r="ACL66" s="369"/>
      <c r="ACM66" s="369"/>
      <c r="ACN66" s="369"/>
      <c r="ACO66" s="369"/>
      <c r="ACP66" s="369"/>
      <c r="ACQ66" s="369"/>
      <c r="ACR66" s="369"/>
      <c r="ACS66" s="369"/>
      <c r="ACT66" s="369"/>
      <c r="ACU66" s="369"/>
      <c r="ACV66" s="369"/>
      <c r="ACW66" s="369"/>
      <c r="ACX66" s="369"/>
      <c r="ACY66" s="369"/>
      <c r="ACZ66" s="369"/>
      <c r="ADA66" s="369"/>
      <c r="ADB66" s="369"/>
      <c r="ADC66" s="369"/>
      <c r="ADD66" s="369"/>
      <c r="ADE66" s="369"/>
      <c r="ADF66" s="369"/>
      <c r="ADG66" s="369"/>
      <c r="ADH66" s="369"/>
      <c r="ADI66" s="369"/>
      <c r="ADJ66" s="369"/>
      <c r="ADK66" s="369"/>
      <c r="ADL66" s="369"/>
      <c r="ADM66" s="369"/>
      <c r="ADN66" s="369"/>
      <c r="ADO66" s="369"/>
      <c r="ADP66" s="369"/>
      <c r="ADQ66" s="369"/>
      <c r="ADR66" s="369"/>
      <c r="ADS66" s="369"/>
      <c r="ADT66" s="369"/>
      <c r="ADU66" s="369"/>
      <c r="ADV66" s="369"/>
      <c r="ADW66" s="369"/>
      <c r="ADX66" s="369"/>
      <c r="ADY66" s="369"/>
      <c r="ADZ66" s="369"/>
      <c r="AEA66" s="369"/>
      <c r="AEB66" s="369"/>
      <c r="AEC66" s="369"/>
      <c r="AED66" s="369"/>
      <c r="AEE66" s="369"/>
      <c r="AEF66" s="369"/>
      <c r="AEG66" s="369"/>
      <c r="AEH66" s="369"/>
      <c r="AEI66" s="369"/>
      <c r="AEJ66" s="369"/>
      <c r="AEK66" s="369"/>
      <c r="AEL66" s="369"/>
      <c r="AEM66" s="369"/>
      <c r="AEN66" s="369"/>
      <c r="AEO66" s="369"/>
      <c r="AEP66" s="369"/>
      <c r="AEQ66" s="369"/>
      <c r="AER66" s="369"/>
      <c r="AES66" s="369"/>
      <c r="AET66" s="369"/>
      <c r="AEU66" s="369"/>
      <c r="AEV66" s="369"/>
      <c r="AEW66" s="369"/>
      <c r="AEX66" s="369"/>
      <c r="AEY66" s="369"/>
      <c r="AEZ66" s="369"/>
      <c r="AFA66" s="369"/>
      <c r="AFB66" s="369"/>
      <c r="AFC66" s="369"/>
      <c r="AFD66" s="369"/>
      <c r="AFE66" s="369"/>
      <c r="AFF66" s="369"/>
      <c r="AFG66" s="369"/>
      <c r="AFH66" s="369"/>
      <c r="AFI66" s="369"/>
      <c r="AFJ66" s="369"/>
      <c r="AFK66" s="369"/>
      <c r="AFL66" s="369"/>
      <c r="AFM66" s="369"/>
      <c r="AFN66" s="369"/>
      <c r="AFO66" s="369"/>
      <c r="AFP66" s="369"/>
      <c r="AFQ66" s="369"/>
      <c r="AFR66" s="369"/>
      <c r="AFS66" s="369"/>
      <c r="AFT66" s="369"/>
      <c r="AFU66" s="369"/>
      <c r="AFV66" s="369"/>
      <c r="AFW66" s="369"/>
      <c r="AFX66" s="369"/>
      <c r="AFY66" s="369"/>
      <c r="AFZ66" s="369"/>
      <c r="AGA66" s="369"/>
      <c r="AGB66" s="369"/>
      <c r="AGC66" s="369"/>
      <c r="AGD66" s="369"/>
      <c r="AGE66" s="369"/>
      <c r="AGF66" s="369"/>
      <c r="AGG66" s="369"/>
      <c r="AGH66" s="369"/>
      <c r="AGI66" s="369"/>
      <c r="AGJ66" s="369"/>
      <c r="AGK66" s="369"/>
      <c r="AGL66" s="369"/>
      <c r="AGM66" s="369"/>
      <c r="AGN66" s="369"/>
      <c r="AGO66" s="369"/>
      <c r="AGP66" s="369"/>
      <c r="AGQ66" s="369"/>
      <c r="AGR66" s="369"/>
      <c r="AGS66" s="369"/>
      <c r="AGT66" s="369"/>
      <c r="AGU66" s="369"/>
      <c r="AGV66" s="369"/>
      <c r="AGW66" s="369"/>
      <c r="AGX66" s="369"/>
      <c r="AGY66" s="369"/>
      <c r="AGZ66" s="369"/>
      <c r="AHA66" s="369"/>
      <c r="AHB66" s="369"/>
      <c r="AHC66" s="369"/>
      <c r="AHD66" s="369"/>
      <c r="AHE66" s="369"/>
      <c r="AHF66" s="369"/>
      <c r="AHG66" s="369"/>
      <c r="AHH66" s="369"/>
      <c r="AHI66" s="369"/>
      <c r="AHJ66" s="369"/>
      <c r="AHK66" s="369"/>
      <c r="AHL66" s="369"/>
      <c r="AHM66" s="369"/>
      <c r="AHN66" s="369"/>
      <c r="AHO66" s="369"/>
      <c r="AHP66" s="369"/>
      <c r="AHQ66" s="369"/>
      <c r="AHR66" s="369"/>
      <c r="AHS66" s="369"/>
      <c r="AHT66" s="369"/>
      <c r="AHU66" s="369"/>
      <c r="AHV66" s="369"/>
      <c r="AHW66" s="369"/>
      <c r="AHX66" s="369"/>
      <c r="AHY66" s="369"/>
      <c r="AHZ66" s="369"/>
      <c r="AIA66" s="369"/>
      <c r="AIB66" s="369"/>
      <c r="AIC66" s="369"/>
      <c r="AID66" s="369"/>
      <c r="AIE66" s="369"/>
      <c r="AIF66" s="369"/>
      <c r="AIG66" s="369"/>
      <c r="AIH66" s="369"/>
      <c r="AII66" s="369"/>
      <c r="AIJ66" s="369"/>
      <c r="AIK66" s="369"/>
      <c r="AIL66" s="369"/>
      <c r="AIM66" s="369"/>
      <c r="AIN66" s="369"/>
      <c r="AIO66" s="369"/>
      <c r="AIP66" s="369"/>
      <c r="AIQ66" s="369"/>
      <c r="AIR66" s="369"/>
      <c r="AIS66" s="369"/>
      <c r="AIT66" s="369"/>
      <c r="AIU66" s="369"/>
      <c r="AIV66" s="369"/>
      <c r="AIW66" s="369"/>
      <c r="AIX66" s="369"/>
      <c r="AIY66" s="369"/>
      <c r="AIZ66" s="369"/>
      <c r="AJA66" s="369"/>
      <c r="AJB66" s="369"/>
      <c r="AJC66" s="369"/>
      <c r="AJD66" s="369"/>
      <c r="AJE66" s="369"/>
      <c r="AJF66" s="369"/>
      <c r="AJG66" s="369"/>
      <c r="AJH66" s="369"/>
      <c r="AJI66" s="369"/>
      <c r="AJJ66" s="369"/>
      <c r="AJK66" s="369"/>
      <c r="AJL66" s="369"/>
      <c r="AJM66" s="369"/>
      <c r="AJN66" s="369"/>
      <c r="AJO66" s="369"/>
      <c r="AJP66" s="369"/>
      <c r="AJQ66" s="369"/>
      <c r="AJR66" s="369"/>
      <c r="AJS66" s="369"/>
      <c r="AJT66" s="369"/>
      <c r="AJU66" s="369"/>
      <c r="AJV66" s="369"/>
      <c r="AJW66" s="369"/>
      <c r="AJX66" s="369"/>
      <c r="AJY66" s="369"/>
      <c r="AJZ66" s="369"/>
      <c r="AKA66" s="369"/>
      <c r="AKB66" s="369"/>
      <c r="AKC66" s="369"/>
      <c r="AKD66" s="369"/>
      <c r="AKE66" s="369"/>
      <c r="AKF66" s="369"/>
      <c r="AKG66" s="369"/>
      <c r="AKH66" s="369"/>
      <c r="AKI66" s="369"/>
      <c r="AKJ66" s="369"/>
      <c r="AKK66" s="369"/>
      <c r="AKL66" s="369"/>
      <c r="AKM66" s="369"/>
      <c r="AKN66" s="369"/>
      <c r="AKO66" s="369"/>
      <c r="AKP66" s="369"/>
      <c r="AKQ66" s="369"/>
      <c r="AKR66" s="369"/>
      <c r="AKS66" s="369"/>
      <c r="AKT66" s="369"/>
      <c r="AKU66" s="369"/>
      <c r="AKV66" s="369"/>
      <c r="AKW66" s="369"/>
      <c r="AKX66" s="369"/>
      <c r="AKY66" s="369"/>
      <c r="AKZ66" s="369"/>
      <c r="ALA66" s="369"/>
      <c r="ALB66" s="369"/>
      <c r="ALC66" s="369"/>
      <c r="ALD66" s="369"/>
      <c r="ALE66" s="369"/>
      <c r="ALF66" s="369"/>
      <c r="ALG66" s="369"/>
      <c r="ALH66" s="369"/>
      <c r="ALI66" s="369"/>
      <c r="ALJ66" s="369"/>
      <c r="ALK66" s="369"/>
      <c r="ALL66" s="369"/>
      <c r="ALM66" s="369"/>
      <c r="ALN66" s="369"/>
      <c r="ALO66" s="369"/>
      <c r="ALP66" s="369"/>
      <c r="ALQ66" s="369"/>
      <c r="ALR66" s="369"/>
      <c r="ALS66" s="369"/>
      <c r="ALT66" s="369"/>
      <c r="ALU66" s="369"/>
      <c r="ALV66" s="369"/>
      <c r="ALW66" s="369"/>
      <c r="ALX66" s="369"/>
      <c r="ALY66" s="369"/>
      <c r="ALZ66" s="369"/>
      <c r="AMA66" s="369"/>
      <c r="AMB66" s="369"/>
      <c r="AMC66" s="369"/>
      <c r="AMD66" s="369"/>
      <c r="AME66" s="369"/>
      <c r="AMF66" s="369"/>
      <c r="AMG66" s="369"/>
      <c r="AMH66" s="369"/>
      <c r="AMI66" s="369"/>
      <c r="AMJ66" s="369"/>
      <c r="AMK66" s="369"/>
      <c r="AML66" s="369"/>
      <c r="AMM66" s="369"/>
      <c r="AMN66" s="369"/>
      <c r="AMO66" s="369"/>
      <c r="AMP66" s="369"/>
      <c r="AMQ66" s="369"/>
      <c r="AMR66" s="369"/>
      <c r="AMS66" s="369"/>
      <c r="AMT66" s="369"/>
      <c r="AMU66" s="369"/>
      <c r="AMV66" s="369"/>
      <c r="AMW66" s="369"/>
      <c r="AMX66" s="369"/>
      <c r="AMY66" s="369"/>
      <c r="AMZ66" s="369"/>
      <c r="ANA66" s="369"/>
      <c r="ANB66" s="369"/>
      <c r="ANC66" s="369"/>
      <c r="AND66" s="369"/>
      <c r="ANE66" s="369"/>
      <c r="ANF66" s="369"/>
      <c r="ANG66" s="369"/>
      <c r="ANH66" s="369"/>
      <c r="ANI66" s="369"/>
      <c r="ANJ66" s="369"/>
      <c r="ANK66" s="369"/>
      <c r="ANL66" s="369"/>
      <c r="ANM66" s="369"/>
      <c r="ANN66" s="369"/>
      <c r="ANO66" s="369"/>
      <c r="ANP66" s="369"/>
      <c r="ANQ66" s="369"/>
      <c r="ANR66" s="369"/>
      <c r="ANS66" s="369"/>
      <c r="ANT66" s="369"/>
      <c r="ANU66" s="369"/>
      <c r="ANV66" s="369"/>
      <c r="ANW66" s="369"/>
      <c r="ANX66" s="369"/>
      <c r="ANY66" s="369"/>
      <c r="ANZ66" s="369"/>
      <c r="AOA66" s="369"/>
      <c r="AOB66" s="369"/>
      <c r="AOC66" s="369"/>
      <c r="AOD66" s="369"/>
      <c r="AOE66" s="369"/>
      <c r="AOF66" s="369"/>
      <c r="AOG66" s="369"/>
      <c r="AOH66" s="369"/>
      <c r="AOI66" s="369"/>
      <c r="AOJ66" s="369"/>
      <c r="AOK66" s="369"/>
      <c r="AOL66" s="369"/>
      <c r="AOM66" s="369"/>
      <c r="AON66" s="369"/>
      <c r="AOO66" s="369"/>
      <c r="AOP66" s="369"/>
      <c r="AOQ66" s="369"/>
      <c r="AOR66" s="369"/>
      <c r="AOS66" s="369"/>
      <c r="AOT66" s="369"/>
      <c r="AOU66" s="369"/>
      <c r="AOV66" s="369"/>
      <c r="AOW66" s="369"/>
      <c r="AOX66" s="369"/>
      <c r="AOY66" s="369"/>
      <c r="AOZ66" s="369"/>
      <c r="APA66" s="369"/>
      <c r="APB66" s="369"/>
      <c r="APC66" s="369"/>
      <c r="APD66" s="369"/>
      <c r="APE66" s="369"/>
      <c r="APF66" s="369"/>
      <c r="APG66" s="369"/>
      <c r="APH66" s="369"/>
      <c r="API66" s="369"/>
      <c r="APJ66" s="369"/>
      <c r="APK66" s="369"/>
      <c r="APL66" s="369"/>
      <c r="APM66" s="369"/>
      <c r="APN66" s="369"/>
      <c r="APO66" s="369"/>
      <c r="APP66" s="369"/>
      <c r="APQ66" s="369"/>
      <c r="APR66" s="369"/>
      <c r="APS66" s="369"/>
      <c r="APT66" s="369"/>
      <c r="APU66" s="369"/>
      <c r="APV66" s="369"/>
      <c r="APW66" s="369"/>
      <c r="APX66" s="369"/>
      <c r="APY66" s="369"/>
      <c r="APZ66" s="369"/>
      <c r="AQA66" s="369"/>
      <c r="AQB66" s="369"/>
      <c r="AQC66" s="369"/>
      <c r="AQD66" s="369"/>
      <c r="AQE66" s="369"/>
      <c r="AQF66" s="369"/>
      <c r="AQG66" s="369"/>
      <c r="AQH66" s="369"/>
      <c r="AQI66" s="369"/>
      <c r="AQJ66" s="369"/>
      <c r="AQK66" s="369"/>
      <c r="AQL66" s="369"/>
      <c r="AQM66" s="369"/>
      <c r="AQN66" s="369"/>
      <c r="AQO66" s="369"/>
      <c r="AQP66" s="369"/>
      <c r="AQQ66" s="369"/>
      <c r="AQR66" s="369"/>
      <c r="AQS66" s="369"/>
      <c r="AQT66" s="369"/>
      <c r="AQU66" s="369"/>
      <c r="AQV66" s="369"/>
      <c r="AQW66" s="369"/>
      <c r="AQX66" s="369"/>
      <c r="AQY66" s="369"/>
      <c r="AQZ66" s="369"/>
      <c r="ARA66" s="369"/>
      <c r="ARB66" s="369"/>
      <c r="ARC66" s="369"/>
      <c r="ARD66" s="369"/>
      <c r="ARE66" s="369"/>
      <c r="ARF66" s="369"/>
      <c r="ARG66" s="369"/>
      <c r="ARH66" s="369"/>
      <c r="ARI66" s="369"/>
      <c r="ARJ66" s="369"/>
      <c r="ARK66" s="369"/>
      <c r="ARL66" s="369"/>
      <c r="ARM66" s="369"/>
      <c r="ARN66" s="369"/>
      <c r="ARO66" s="369"/>
      <c r="ARP66" s="369"/>
      <c r="ARQ66" s="369"/>
      <c r="ARR66" s="369"/>
      <c r="ARS66" s="369"/>
      <c r="ART66" s="369"/>
      <c r="ARU66" s="369"/>
      <c r="ARV66" s="369"/>
      <c r="ARW66" s="369"/>
      <c r="ARX66" s="369"/>
      <c r="ARY66" s="369"/>
      <c r="ARZ66" s="369"/>
      <c r="ASA66" s="369"/>
      <c r="ASB66" s="369"/>
      <c r="ASC66" s="369"/>
      <c r="ASD66" s="369"/>
      <c r="ASE66" s="369"/>
      <c r="ASF66" s="369"/>
      <c r="ASG66" s="369"/>
      <c r="ASH66" s="369"/>
      <c r="ASI66" s="369"/>
      <c r="ASJ66" s="369"/>
      <c r="ASK66" s="369"/>
      <c r="ASL66" s="369"/>
      <c r="ASM66" s="369"/>
      <c r="ASN66" s="369"/>
      <c r="ASO66" s="369"/>
      <c r="ASP66" s="369"/>
      <c r="ASQ66" s="369"/>
      <c r="ASR66" s="369"/>
      <c r="ASS66" s="369"/>
      <c r="AST66" s="369"/>
      <c r="ASU66" s="369"/>
      <c r="ASV66" s="369"/>
      <c r="ASW66" s="369"/>
      <c r="ASX66" s="369"/>
      <c r="ASY66" s="369"/>
      <c r="ASZ66" s="369"/>
      <c r="ATA66" s="369"/>
      <c r="ATB66" s="369"/>
      <c r="ATC66" s="369"/>
      <c r="ATD66" s="369"/>
      <c r="ATE66" s="369"/>
      <c r="ATF66" s="369"/>
      <c r="ATG66" s="369"/>
      <c r="ATH66" s="369"/>
      <c r="ATI66" s="369"/>
      <c r="ATJ66" s="369"/>
      <c r="ATK66" s="369"/>
      <c r="ATL66" s="369"/>
      <c r="ATM66" s="369"/>
      <c r="ATN66" s="369"/>
      <c r="ATO66" s="369"/>
      <c r="ATP66" s="369"/>
      <c r="ATQ66" s="369"/>
      <c r="ATR66" s="369"/>
      <c r="ATS66" s="369"/>
      <c r="ATT66" s="369"/>
      <c r="ATU66" s="369"/>
      <c r="ATV66" s="369"/>
      <c r="ATW66" s="369"/>
      <c r="ATX66" s="369"/>
      <c r="ATY66" s="369"/>
      <c r="ATZ66" s="369"/>
      <c r="AUA66" s="369"/>
      <c r="AUB66" s="369"/>
      <c r="AUC66" s="369"/>
      <c r="AUD66" s="369"/>
      <c r="AUE66" s="369"/>
      <c r="AUF66" s="369"/>
      <c r="AUG66" s="369"/>
      <c r="AUH66" s="369"/>
      <c r="AUI66" s="369"/>
      <c r="AUJ66" s="369"/>
      <c r="AUK66" s="369"/>
      <c r="AUL66" s="369"/>
      <c r="AUM66" s="369"/>
      <c r="AUN66" s="369"/>
      <c r="AUO66" s="369"/>
      <c r="AUP66" s="369"/>
      <c r="AUQ66" s="369"/>
      <c r="AUR66" s="369"/>
      <c r="AUS66" s="369"/>
      <c r="AUT66" s="369"/>
      <c r="AUU66" s="369"/>
      <c r="AUV66" s="369"/>
      <c r="AUW66" s="369"/>
      <c r="AUX66" s="369"/>
      <c r="AUY66" s="369"/>
      <c r="AUZ66" s="369"/>
      <c r="AVA66" s="369"/>
      <c r="AVB66" s="369"/>
      <c r="AVC66" s="369"/>
      <c r="AVD66" s="369"/>
      <c r="AVE66" s="369"/>
      <c r="AVF66" s="369"/>
      <c r="AVG66" s="369"/>
      <c r="AVH66" s="369"/>
      <c r="AVI66" s="369"/>
      <c r="AVJ66" s="369"/>
      <c r="AVK66" s="369"/>
      <c r="AVL66" s="369"/>
      <c r="AVM66" s="369"/>
      <c r="AVN66" s="369"/>
      <c r="AVO66" s="369"/>
      <c r="AVP66" s="369"/>
      <c r="AVQ66" s="369"/>
      <c r="AVR66" s="369"/>
      <c r="AVS66" s="369"/>
      <c r="AVT66" s="369"/>
      <c r="AVU66" s="369"/>
      <c r="AVV66" s="369"/>
      <c r="AVW66" s="369"/>
      <c r="AVX66" s="369"/>
      <c r="AVY66" s="369"/>
      <c r="AVZ66" s="369"/>
      <c r="AWA66" s="369"/>
      <c r="AWB66" s="369"/>
      <c r="AWC66" s="369"/>
      <c r="AWD66" s="369"/>
      <c r="AWE66" s="369"/>
      <c r="AWF66" s="369"/>
      <c r="AWG66" s="369"/>
      <c r="AWH66" s="369"/>
      <c r="AWI66" s="369"/>
      <c r="AWJ66" s="369"/>
      <c r="AWK66" s="369"/>
      <c r="AWL66" s="369"/>
      <c r="AWM66" s="369"/>
      <c r="AWN66" s="369"/>
      <c r="AWO66" s="369"/>
      <c r="AWP66" s="369"/>
      <c r="AWQ66" s="369"/>
      <c r="AWR66" s="369"/>
      <c r="AWS66" s="369"/>
      <c r="AWT66" s="369"/>
      <c r="AWU66" s="369"/>
      <c r="AWV66" s="369"/>
      <c r="AWW66" s="369"/>
      <c r="AWX66" s="369"/>
      <c r="AWY66" s="369"/>
      <c r="AWZ66" s="369"/>
      <c r="AXA66" s="369"/>
      <c r="AXB66" s="369"/>
      <c r="AXC66" s="369"/>
      <c r="AXD66" s="369"/>
      <c r="AXE66" s="369"/>
      <c r="AXF66" s="369"/>
      <c r="AXG66" s="369"/>
      <c r="AXH66" s="369"/>
      <c r="AXI66" s="369"/>
      <c r="AXJ66" s="369"/>
      <c r="AXK66" s="369"/>
      <c r="AXL66" s="369"/>
      <c r="AXM66" s="369"/>
      <c r="AXN66" s="369"/>
      <c r="AXO66" s="369"/>
      <c r="AXP66" s="369"/>
      <c r="AXQ66" s="369"/>
      <c r="AXR66" s="369"/>
      <c r="AXS66" s="369"/>
      <c r="AXT66" s="369"/>
      <c r="AXU66" s="369"/>
      <c r="AXV66" s="369"/>
      <c r="AXW66" s="369"/>
      <c r="AXX66" s="369"/>
      <c r="AXY66" s="369"/>
      <c r="AXZ66" s="369"/>
      <c r="AYA66" s="369"/>
      <c r="AYB66" s="369"/>
      <c r="AYC66" s="369"/>
      <c r="AYD66" s="369"/>
      <c r="AYE66" s="369"/>
      <c r="AYF66" s="369"/>
      <c r="AYG66" s="369"/>
      <c r="AYH66" s="369"/>
      <c r="AYI66" s="369"/>
      <c r="AYJ66" s="369"/>
      <c r="AYK66" s="369"/>
      <c r="AYL66" s="369"/>
      <c r="AYM66" s="369"/>
      <c r="AYN66" s="369"/>
      <c r="AYO66" s="369"/>
      <c r="AYP66" s="369"/>
      <c r="AYQ66" s="369"/>
      <c r="AYR66" s="369"/>
      <c r="AYS66" s="369"/>
      <c r="AYT66" s="369"/>
      <c r="AYU66" s="369"/>
      <c r="AYV66" s="369"/>
      <c r="AYW66" s="369"/>
      <c r="AYX66" s="369"/>
      <c r="AYY66" s="369"/>
      <c r="AYZ66" s="369"/>
      <c r="AZA66" s="369"/>
      <c r="AZB66" s="369"/>
      <c r="AZC66" s="369"/>
      <c r="AZD66" s="369"/>
      <c r="AZE66" s="369"/>
      <c r="AZF66" s="369"/>
      <c r="AZG66" s="369"/>
      <c r="AZH66" s="369"/>
      <c r="AZI66" s="369"/>
      <c r="AZJ66" s="369"/>
      <c r="AZK66" s="369"/>
      <c r="AZL66" s="369"/>
      <c r="AZM66" s="369"/>
      <c r="AZN66" s="369"/>
      <c r="AZO66" s="369"/>
      <c r="AZP66" s="369"/>
      <c r="AZQ66" s="369"/>
      <c r="AZR66" s="369"/>
      <c r="AZS66" s="369"/>
      <c r="AZT66" s="369"/>
      <c r="AZU66" s="369"/>
      <c r="AZV66" s="369"/>
      <c r="AZW66" s="369"/>
      <c r="AZX66" s="369"/>
      <c r="AZY66" s="369"/>
      <c r="AZZ66" s="369"/>
      <c r="BAA66" s="369"/>
      <c r="BAB66" s="369"/>
      <c r="BAC66" s="369"/>
      <c r="BAD66" s="369"/>
      <c r="BAE66" s="369"/>
      <c r="BAF66" s="369"/>
      <c r="BAG66" s="369"/>
      <c r="BAH66" s="369"/>
      <c r="BAI66" s="369"/>
      <c r="BAJ66" s="369"/>
      <c r="BAK66" s="369"/>
      <c r="BAL66" s="369"/>
      <c r="BAM66" s="369"/>
      <c r="BAN66" s="369"/>
      <c r="BAO66" s="369"/>
      <c r="BAP66" s="369"/>
      <c r="BAQ66" s="369"/>
      <c r="BAR66" s="369"/>
      <c r="BAS66" s="369"/>
      <c r="BAT66" s="369"/>
      <c r="BAU66" s="369"/>
      <c r="BAV66" s="369"/>
      <c r="BAW66" s="369"/>
      <c r="BAX66" s="369"/>
      <c r="BAY66" s="369"/>
      <c r="BAZ66" s="369"/>
      <c r="BBA66" s="369"/>
      <c r="BBB66" s="369"/>
      <c r="BBC66" s="369"/>
      <c r="BBD66" s="369"/>
      <c r="BBE66" s="369"/>
      <c r="BBF66" s="369"/>
      <c r="BBG66" s="369"/>
      <c r="BBH66" s="369"/>
      <c r="BBI66" s="369"/>
      <c r="BBJ66" s="369"/>
      <c r="BBK66" s="369"/>
      <c r="BBL66" s="369"/>
      <c r="BBM66" s="369"/>
      <c r="BBN66" s="369"/>
      <c r="BBO66" s="369"/>
      <c r="BBP66" s="369"/>
      <c r="BBQ66" s="369"/>
      <c r="BBR66" s="369"/>
      <c r="BBS66" s="369"/>
      <c r="BBT66" s="369"/>
      <c r="BBU66" s="369"/>
      <c r="BBV66" s="369"/>
      <c r="BBW66" s="369"/>
      <c r="BBX66" s="369"/>
      <c r="BBY66" s="369"/>
      <c r="BBZ66" s="369"/>
      <c r="BCA66" s="369"/>
      <c r="BCB66" s="369"/>
      <c r="BCC66" s="369"/>
      <c r="BCD66" s="369"/>
      <c r="BCE66" s="369"/>
      <c r="BCF66" s="369"/>
      <c r="BCG66" s="369"/>
      <c r="BCH66" s="369"/>
      <c r="BCI66" s="369"/>
      <c r="BCJ66" s="369"/>
      <c r="BCK66" s="369"/>
      <c r="BCL66" s="369"/>
      <c r="BCM66" s="369"/>
      <c r="BCN66" s="369"/>
      <c r="BCO66" s="369"/>
      <c r="BCP66" s="369"/>
      <c r="BCQ66" s="369"/>
      <c r="BCR66" s="369"/>
      <c r="BCS66" s="369"/>
      <c r="BCT66" s="369"/>
      <c r="BCU66" s="369"/>
      <c r="BCV66" s="369"/>
      <c r="BCW66" s="369"/>
      <c r="BCX66" s="369"/>
      <c r="BCY66" s="369"/>
      <c r="BCZ66" s="369"/>
      <c r="BDA66" s="369"/>
      <c r="BDB66" s="369"/>
      <c r="BDC66" s="369"/>
      <c r="BDD66" s="369"/>
      <c r="BDE66" s="369"/>
      <c r="BDF66" s="369"/>
      <c r="BDG66" s="369"/>
      <c r="BDH66" s="369"/>
      <c r="BDI66" s="369"/>
      <c r="BDJ66" s="369"/>
      <c r="BDK66" s="369"/>
      <c r="BDL66" s="369"/>
      <c r="BDM66" s="369"/>
      <c r="BDN66" s="369"/>
      <c r="BDO66" s="369"/>
      <c r="BDP66" s="369"/>
      <c r="BDQ66" s="369"/>
      <c r="BDR66" s="369"/>
      <c r="BDS66" s="369"/>
      <c r="BDT66" s="369"/>
      <c r="BDU66" s="369"/>
      <c r="BDV66" s="369"/>
      <c r="BDW66" s="369"/>
      <c r="BDX66" s="369"/>
      <c r="BDY66" s="369"/>
      <c r="BDZ66" s="369"/>
      <c r="BEA66" s="369"/>
      <c r="BEB66" s="369"/>
      <c r="BEC66" s="369"/>
      <c r="BED66" s="369"/>
      <c r="BEE66" s="369"/>
      <c r="BEF66" s="369"/>
      <c r="BEG66" s="369"/>
      <c r="BEH66" s="369"/>
      <c r="BEI66" s="369"/>
      <c r="BEJ66" s="369"/>
      <c r="BEK66" s="369"/>
      <c r="BEL66" s="369"/>
      <c r="BEM66" s="369"/>
      <c r="BEN66" s="369"/>
      <c r="BEO66" s="369"/>
      <c r="BEP66" s="369"/>
      <c r="BEQ66" s="369"/>
      <c r="BER66" s="369"/>
      <c r="BES66" s="369"/>
      <c r="BET66" s="369"/>
      <c r="BEU66" s="369"/>
      <c r="BEV66" s="369"/>
      <c r="BEW66" s="369"/>
      <c r="BEX66" s="369"/>
      <c r="BEY66" s="369"/>
      <c r="BEZ66" s="369"/>
      <c r="BFA66" s="369"/>
      <c r="BFB66" s="369"/>
      <c r="BFC66" s="369"/>
      <c r="BFD66" s="369"/>
      <c r="BFE66" s="369"/>
      <c r="BFF66" s="369"/>
      <c r="BFG66" s="369"/>
      <c r="BFH66" s="369"/>
      <c r="BFI66" s="369"/>
      <c r="BFJ66" s="369"/>
      <c r="BFK66" s="369"/>
      <c r="BFL66" s="369"/>
      <c r="BFM66" s="369"/>
      <c r="BFN66" s="369"/>
      <c r="BFO66" s="369"/>
      <c r="BFP66" s="369"/>
      <c r="BFQ66" s="369"/>
      <c r="BFR66" s="369"/>
      <c r="BFS66" s="369"/>
      <c r="BFT66" s="369"/>
      <c r="BFU66" s="369"/>
      <c r="BFV66" s="369"/>
      <c r="BFW66" s="369"/>
      <c r="BFX66" s="369"/>
      <c r="BFY66" s="369"/>
      <c r="BFZ66" s="369"/>
      <c r="BGA66" s="369"/>
      <c r="BGB66" s="369"/>
      <c r="BGC66" s="369"/>
      <c r="BGD66" s="369"/>
      <c r="BGE66" s="369"/>
      <c r="BGF66" s="369"/>
      <c r="BGG66" s="369"/>
      <c r="BGH66" s="369"/>
      <c r="BGI66" s="369"/>
      <c r="BGJ66" s="369"/>
      <c r="BGK66" s="369"/>
      <c r="BGL66" s="369"/>
      <c r="BGM66" s="369"/>
      <c r="BGN66" s="369"/>
      <c r="BGO66" s="369"/>
      <c r="BGP66" s="369"/>
      <c r="BGQ66" s="369"/>
      <c r="BGR66" s="369"/>
      <c r="BGS66" s="369"/>
      <c r="BGT66" s="369"/>
      <c r="BGU66" s="369"/>
      <c r="BGV66" s="369"/>
      <c r="BGW66" s="369"/>
      <c r="BGX66" s="369"/>
      <c r="BGY66" s="369"/>
      <c r="BGZ66" s="369"/>
      <c r="BHA66" s="369"/>
      <c r="BHB66" s="369"/>
      <c r="BHC66" s="369"/>
      <c r="BHD66" s="369"/>
      <c r="BHE66" s="369"/>
      <c r="BHF66" s="369"/>
      <c r="BHG66" s="369"/>
      <c r="BHH66" s="369"/>
      <c r="BHI66" s="369"/>
      <c r="BHJ66" s="369"/>
      <c r="BHK66" s="369"/>
      <c r="BHL66" s="369"/>
      <c r="BHM66" s="369"/>
      <c r="BHN66" s="369"/>
      <c r="BHO66" s="369"/>
      <c r="BHP66" s="369"/>
      <c r="BHQ66" s="369"/>
      <c r="BHR66" s="369"/>
      <c r="BHS66" s="369"/>
      <c r="BHT66" s="369"/>
      <c r="BHU66" s="369"/>
      <c r="BHV66" s="369"/>
      <c r="BHW66" s="369"/>
      <c r="BHX66" s="369"/>
      <c r="BHY66" s="369"/>
      <c r="BHZ66" s="369"/>
      <c r="BIA66" s="369"/>
      <c r="BIB66" s="369"/>
      <c r="BIC66" s="369"/>
      <c r="BID66" s="369"/>
      <c r="BIE66" s="369"/>
      <c r="BIF66" s="369"/>
      <c r="BIG66" s="369"/>
      <c r="BIH66" s="369"/>
      <c r="BII66" s="369"/>
      <c r="BIJ66" s="369"/>
      <c r="BIK66" s="369"/>
      <c r="BIL66" s="369"/>
      <c r="BIM66" s="369"/>
      <c r="BIN66" s="369"/>
      <c r="BIO66" s="369"/>
      <c r="BIP66" s="369"/>
      <c r="BIQ66" s="369"/>
      <c r="BIR66" s="369"/>
      <c r="BIS66" s="369"/>
      <c r="BIT66" s="369"/>
      <c r="BIU66" s="369"/>
      <c r="BIV66" s="369"/>
      <c r="BIW66" s="369"/>
      <c r="BIX66" s="369"/>
      <c r="BIY66" s="369"/>
      <c r="BIZ66" s="369"/>
      <c r="BJA66" s="369"/>
    </row>
    <row r="67" spans="1:1613" ht="16.5" hidden="1" customHeight="1" thickTop="1" thickBot="1" x14ac:dyDescent="0.3">
      <c r="A67" s="600" t="s">
        <v>197</v>
      </c>
      <c r="B67" s="601"/>
      <c r="C67" s="602"/>
      <c r="D67" s="638"/>
      <c r="E67" s="639"/>
      <c r="F67" s="639"/>
      <c r="G67" s="639"/>
      <c r="H67" s="639"/>
      <c r="I67" s="639"/>
      <c r="J67" s="639"/>
      <c r="K67" s="639"/>
      <c r="L67" s="639"/>
      <c r="M67" s="639"/>
      <c r="N67" s="639"/>
      <c r="O67" s="639"/>
      <c r="P67" s="639"/>
      <c r="Q67" s="640"/>
      <c r="R67" s="250"/>
    </row>
    <row r="68" spans="1:1613" ht="15.75" hidden="1" thickTop="1" x14ac:dyDescent="0.25">
      <c r="A68" s="127">
        <v>515</v>
      </c>
      <c r="B68" s="42">
        <v>5270</v>
      </c>
      <c r="C68" s="133" t="s">
        <v>198</v>
      </c>
      <c r="D68" s="24">
        <v>0</v>
      </c>
      <c r="E68" s="24">
        <v>0</v>
      </c>
      <c r="F68" s="24">
        <v>0</v>
      </c>
      <c r="G68" s="31">
        <v>4775.04</v>
      </c>
      <c r="H68" s="23">
        <v>0</v>
      </c>
      <c r="I68" s="24">
        <v>0</v>
      </c>
      <c r="J68" s="24">
        <v>0</v>
      </c>
      <c r="K68" s="24">
        <v>0</v>
      </c>
      <c r="L68" s="24"/>
      <c r="M68" s="24"/>
      <c r="N68" s="24"/>
      <c r="O68" s="24"/>
      <c r="P68" s="31">
        <f t="shared" ref="P68:P74" si="9">SUM(I68:O68)</f>
        <v>0</v>
      </c>
      <c r="Q68" s="269">
        <v>0</v>
      </c>
      <c r="R68" s="250"/>
    </row>
    <row r="69" spans="1:1613" hidden="1" x14ac:dyDescent="0.25">
      <c r="A69" s="127">
        <v>515</v>
      </c>
      <c r="B69" s="42">
        <v>5275</v>
      </c>
      <c r="C69" s="133" t="s">
        <v>152</v>
      </c>
      <c r="D69" s="24"/>
      <c r="E69" s="24"/>
      <c r="F69" s="24"/>
      <c r="G69" s="31">
        <v>144</v>
      </c>
      <c r="H69" s="23"/>
      <c r="I69" s="24"/>
      <c r="J69" s="24">
        <v>0</v>
      </c>
      <c r="K69" s="24">
        <v>0</v>
      </c>
      <c r="L69" s="24"/>
      <c r="M69" s="24"/>
      <c r="N69" s="24"/>
      <c r="O69" s="24"/>
      <c r="P69" s="31">
        <f t="shared" si="9"/>
        <v>0</v>
      </c>
      <c r="Q69" s="269">
        <v>0</v>
      </c>
      <c r="R69" s="250"/>
    </row>
    <row r="70" spans="1:1613" hidden="1" x14ac:dyDescent="0.25">
      <c r="A70" s="127">
        <v>515</v>
      </c>
      <c r="B70" s="42">
        <v>5280</v>
      </c>
      <c r="C70" s="133" t="s">
        <v>153</v>
      </c>
      <c r="D70" s="24">
        <v>0</v>
      </c>
      <c r="E70" s="24">
        <v>0</v>
      </c>
      <c r="F70" s="24">
        <v>0</v>
      </c>
      <c r="G70" s="31">
        <v>78.400000000000006</v>
      </c>
      <c r="H70" s="23">
        <v>0</v>
      </c>
      <c r="I70" s="24">
        <v>0</v>
      </c>
      <c r="J70" s="24">
        <v>0</v>
      </c>
      <c r="K70" s="24">
        <v>0</v>
      </c>
      <c r="L70" s="24"/>
      <c r="M70" s="24"/>
      <c r="N70" s="24"/>
      <c r="O70" s="24"/>
      <c r="P70" s="31">
        <f t="shared" si="9"/>
        <v>0</v>
      </c>
      <c r="Q70" s="269">
        <v>0</v>
      </c>
      <c r="R70" s="250"/>
    </row>
    <row r="71" spans="1:1613" hidden="1" x14ac:dyDescent="0.25">
      <c r="A71" s="127">
        <v>515</v>
      </c>
      <c r="B71" s="42">
        <v>5370</v>
      </c>
      <c r="C71" s="133" t="s">
        <v>154</v>
      </c>
      <c r="D71" s="24">
        <v>0</v>
      </c>
      <c r="E71" s="24">
        <v>0</v>
      </c>
      <c r="F71" s="24">
        <v>0</v>
      </c>
      <c r="G71" s="31">
        <v>2921</v>
      </c>
      <c r="H71" s="23">
        <v>0</v>
      </c>
      <c r="I71" s="24">
        <v>0</v>
      </c>
      <c r="J71" s="24">
        <v>0</v>
      </c>
      <c r="K71" s="24">
        <v>0</v>
      </c>
      <c r="L71" s="24"/>
      <c r="M71" s="24"/>
      <c r="N71" s="24"/>
      <c r="O71" s="24"/>
      <c r="P71" s="31">
        <f t="shared" si="9"/>
        <v>0</v>
      </c>
      <c r="Q71" s="269">
        <v>0</v>
      </c>
      <c r="R71" s="250"/>
    </row>
    <row r="72" spans="1:1613" hidden="1" x14ac:dyDescent="0.25">
      <c r="A72" s="127">
        <v>515</v>
      </c>
      <c r="B72" s="42">
        <v>5400</v>
      </c>
      <c r="C72" s="133" t="s">
        <v>199</v>
      </c>
      <c r="D72" s="24">
        <v>0</v>
      </c>
      <c r="E72" s="24">
        <v>0</v>
      </c>
      <c r="F72" s="24">
        <v>0</v>
      </c>
      <c r="G72" s="31">
        <v>2911.4</v>
      </c>
      <c r="H72" s="23">
        <v>0</v>
      </c>
      <c r="I72" s="24">
        <v>0</v>
      </c>
      <c r="J72" s="24">
        <v>0</v>
      </c>
      <c r="K72" s="24">
        <v>0</v>
      </c>
      <c r="L72" s="24"/>
      <c r="M72" s="24"/>
      <c r="N72" s="24"/>
      <c r="O72" s="24"/>
      <c r="P72" s="31">
        <f t="shared" si="9"/>
        <v>0</v>
      </c>
      <c r="Q72" s="269"/>
      <c r="R72" s="250"/>
    </row>
    <row r="73" spans="1:1613" hidden="1" x14ac:dyDescent="0.25">
      <c r="A73" s="127">
        <v>515</v>
      </c>
      <c r="B73" s="42">
        <v>5410</v>
      </c>
      <c r="C73" s="133" t="s">
        <v>156</v>
      </c>
      <c r="D73" s="24">
        <v>0</v>
      </c>
      <c r="E73" s="24">
        <v>0</v>
      </c>
      <c r="F73" s="24">
        <v>0</v>
      </c>
      <c r="G73" s="31">
        <v>35000</v>
      </c>
      <c r="H73" s="23">
        <v>0</v>
      </c>
      <c r="I73" s="24">
        <v>0</v>
      </c>
      <c r="J73" s="24">
        <v>0</v>
      </c>
      <c r="K73" s="24">
        <v>0</v>
      </c>
      <c r="L73" s="24"/>
      <c r="M73" s="24"/>
      <c r="N73" s="24"/>
      <c r="O73" s="24"/>
      <c r="P73" s="31">
        <f t="shared" si="9"/>
        <v>0</v>
      </c>
      <c r="Q73" s="269">
        <v>0</v>
      </c>
      <c r="R73" s="250"/>
    </row>
    <row r="74" spans="1:1613" hidden="1" x14ac:dyDescent="0.25">
      <c r="A74" s="127">
        <v>515</v>
      </c>
      <c r="B74" s="42">
        <v>5411</v>
      </c>
      <c r="C74" s="133" t="s">
        <v>200</v>
      </c>
      <c r="D74" s="24">
        <v>0</v>
      </c>
      <c r="E74" s="24">
        <v>0</v>
      </c>
      <c r="F74" s="24">
        <v>0</v>
      </c>
      <c r="G74" s="31">
        <v>4921.88</v>
      </c>
      <c r="H74" s="23">
        <v>0</v>
      </c>
      <c r="I74" s="24">
        <v>0</v>
      </c>
      <c r="J74" s="24">
        <v>0</v>
      </c>
      <c r="K74" s="24">
        <v>0</v>
      </c>
      <c r="L74" s="24"/>
      <c r="M74" s="24"/>
      <c r="N74" s="24"/>
      <c r="O74" s="24"/>
      <c r="P74" s="31">
        <f t="shared" si="9"/>
        <v>0</v>
      </c>
      <c r="Q74" s="269">
        <v>0</v>
      </c>
      <c r="R74" s="250"/>
    </row>
    <row r="75" spans="1:1613" ht="15.75" hidden="1" thickBot="1" x14ac:dyDescent="0.3">
      <c r="A75" s="127">
        <v>515</v>
      </c>
      <c r="B75" s="42">
        <v>5413</v>
      </c>
      <c r="C75" s="133" t="s">
        <v>201</v>
      </c>
      <c r="D75" s="24">
        <v>0</v>
      </c>
      <c r="E75" s="24">
        <v>0</v>
      </c>
      <c r="F75" s="24">
        <v>0</v>
      </c>
      <c r="G75" s="31">
        <v>15</v>
      </c>
      <c r="H75" s="23">
        <v>0</v>
      </c>
      <c r="I75" s="24">
        <v>0</v>
      </c>
      <c r="J75" s="24">
        <v>0</v>
      </c>
      <c r="K75" s="24">
        <v>0</v>
      </c>
      <c r="L75" s="24"/>
      <c r="M75" s="24"/>
      <c r="N75" s="24"/>
      <c r="O75" s="24"/>
      <c r="P75" s="31">
        <f>SUM(I75:O75)</f>
        <v>0</v>
      </c>
      <c r="Q75" s="269">
        <v>0</v>
      </c>
      <c r="R75" s="250"/>
    </row>
    <row r="76" spans="1:1613" s="14" customFormat="1" ht="16.5" hidden="1" thickTop="1" thickBot="1" x14ac:dyDescent="0.3">
      <c r="A76" s="93"/>
      <c r="B76" s="94"/>
      <c r="C76" s="137" t="s">
        <v>211</v>
      </c>
      <c r="D76" s="96">
        <f t="shared" ref="D76:Q76" si="10">SUM(D68:D75)</f>
        <v>0</v>
      </c>
      <c r="E76" s="96">
        <f t="shared" si="10"/>
        <v>0</v>
      </c>
      <c r="F76" s="96">
        <f t="shared" si="10"/>
        <v>0</v>
      </c>
      <c r="G76" s="97">
        <f t="shared" si="10"/>
        <v>50766.719999999994</v>
      </c>
      <c r="H76" s="95">
        <f t="shared" si="10"/>
        <v>0</v>
      </c>
      <c r="I76" s="96">
        <f t="shared" si="10"/>
        <v>0</v>
      </c>
      <c r="J76" s="96">
        <f t="shared" si="10"/>
        <v>0</v>
      </c>
      <c r="K76" s="96">
        <f t="shared" si="10"/>
        <v>0</v>
      </c>
      <c r="L76" s="96">
        <f t="shared" si="10"/>
        <v>0</v>
      </c>
      <c r="M76" s="96">
        <f t="shared" si="10"/>
        <v>0</v>
      </c>
      <c r="N76" s="96">
        <f t="shared" si="10"/>
        <v>0</v>
      </c>
      <c r="O76" s="96">
        <f t="shared" si="10"/>
        <v>0</v>
      </c>
      <c r="P76" s="97">
        <f t="shared" si="10"/>
        <v>0</v>
      </c>
      <c r="Q76" s="274">
        <f t="shared" si="10"/>
        <v>0</v>
      </c>
      <c r="R76" s="132"/>
      <c r="S76" s="370"/>
      <c r="T76" s="370"/>
      <c r="U76" s="370"/>
      <c r="V76" s="370"/>
      <c r="W76" s="370"/>
      <c r="X76" s="370"/>
      <c r="Y76" s="370"/>
      <c r="Z76" s="370"/>
      <c r="AA76" s="370"/>
      <c r="AB76" s="370"/>
      <c r="AC76" s="370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370"/>
      <c r="AO76" s="370"/>
      <c r="AP76" s="370"/>
      <c r="AQ76" s="370"/>
      <c r="AR76" s="370"/>
      <c r="AS76" s="370"/>
      <c r="AT76" s="370"/>
      <c r="AU76" s="370"/>
      <c r="AV76" s="370"/>
      <c r="AW76" s="370"/>
      <c r="AX76" s="370"/>
      <c r="AY76" s="370"/>
      <c r="AZ76" s="370"/>
      <c r="BA76" s="370"/>
      <c r="BB76" s="370"/>
      <c r="BC76" s="370"/>
      <c r="BD76" s="370"/>
      <c r="BE76" s="370"/>
      <c r="BF76" s="370"/>
      <c r="BG76" s="370"/>
      <c r="BH76" s="370"/>
      <c r="BI76" s="370"/>
      <c r="BJ76" s="370"/>
      <c r="BK76" s="370"/>
      <c r="BL76" s="370"/>
      <c r="BM76" s="370"/>
      <c r="BN76" s="370"/>
      <c r="BO76" s="370"/>
      <c r="BP76" s="370"/>
      <c r="BQ76" s="370"/>
      <c r="BR76" s="370"/>
      <c r="BS76" s="370"/>
      <c r="BT76" s="370"/>
      <c r="BU76" s="370"/>
      <c r="BV76" s="370"/>
      <c r="BW76" s="370"/>
      <c r="BX76" s="370"/>
      <c r="BY76" s="370"/>
      <c r="BZ76" s="370"/>
      <c r="CA76" s="370"/>
      <c r="CB76" s="370"/>
      <c r="CC76" s="370"/>
      <c r="CD76" s="370"/>
      <c r="CE76" s="370"/>
      <c r="CF76" s="370"/>
      <c r="CG76" s="370"/>
      <c r="CH76" s="370"/>
      <c r="CI76" s="370"/>
      <c r="CJ76" s="370"/>
      <c r="CK76" s="370"/>
      <c r="CL76" s="370"/>
      <c r="CM76" s="370"/>
      <c r="CN76" s="370"/>
      <c r="CO76" s="370"/>
      <c r="CP76" s="370"/>
      <c r="CQ76" s="370"/>
      <c r="CR76" s="370"/>
      <c r="CS76" s="370"/>
      <c r="CT76" s="370"/>
      <c r="CU76" s="370"/>
      <c r="CV76" s="370"/>
      <c r="CW76" s="370"/>
      <c r="CX76" s="370"/>
      <c r="CY76" s="370"/>
      <c r="CZ76" s="370"/>
      <c r="DA76" s="370"/>
      <c r="DB76" s="370"/>
      <c r="DC76" s="370"/>
      <c r="DD76" s="370"/>
      <c r="DE76" s="370"/>
      <c r="DF76" s="370"/>
      <c r="DG76" s="370"/>
      <c r="DH76" s="370"/>
      <c r="DI76" s="370"/>
      <c r="DJ76" s="370"/>
      <c r="DK76" s="370"/>
      <c r="DL76" s="370"/>
      <c r="DM76" s="370"/>
      <c r="DN76" s="370"/>
      <c r="DO76" s="370"/>
      <c r="DP76" s="370"/>
      <c r="DQ76" s="370"/>
      <c r="DR76" s="370"/>
      <c r="DS76" s="370"/>
      <c r="DT76" s="370"/>
      <c r="DU76" s="370"/>
      <c r="DV76" s="370"/>
      <c r="DW76" s="370"/>
      <c r="DX76" s="370"/>
      <c r="DY76" s="370"/>
      <c r="DZ76" s="370"/>
      <c r="EA76" s="370"/>
      <c r="EB76" s="370"/>
      <c r="EC76" s="370"/>
      <c r="ED76" s="370"/>
      <c r="EE76" s="370"/>
      <c r="EF76" s="370"/>
      <c r="EG76" s="370"/>
      <c r="EH76" s="370"/>
      <c r="EI76" s="370"/>
      <c r="EJ76" s="370"/>
      <c r="EK76" s="370"/>
      <c r="EL76" s="370"/>
      <c r="EM76" s="370"/>
      <c r="EN76" s="370"/>
      <c r="EO76" s="370"/>
      <c r="EP76" s="370"/>
      <c r="EQ76" s="370"/>
      <c r="ER76" s="370"/>
      <c r="ES76" s="370"/>
      <c r="ET76" s="370"/>
      <c r="EU76" s="370"/>
      <c r="EV76" s="370"/>
      <c r="EW76" s="370"/>
      <c r="EX76" s="370"/>
      <c r="EY76" s="370"/>
      <c r="EZ76" s="370"/>
      <c r="FA76" s="370"/>
      <c r="FB76" s="370"/>
      <c r="FC76" s="370"/>
      <c r="FD76" s="370"/>
      <c r="FE76" s="370"/>
      <c r="FF76" s="370"/>
      <c r="FG76" s="370"/>
      <c r="FH76" s="370"/>
      <c r="FI76" s="370"/>
      <c r="FJ76" s="370"/>
      <c r="FK76" s="370"/>
      <c r="FL76" s="370"/>
      <c r="FM76" s="370"/>
      <c r="FN76" s="370"/>
      <c r="FO76" s="370"/>
      <c r="FP76" s="370"/>
      <c r="FQ76" s="370"/>
      <c r="FR76" s="370"/>
      <c r="FS76" s="370"/>
      <c r="FT76" s="370"/>
      <c r="FU76" s="370"/>
      <c r="FV76" s="370"/>
      <c r="FW76" s="370"/>
      <c r="FX76" s="370"/>
      <c r="FY76" s="370"/>
      <c r="FZ76" s="370"/>
      <c r="GA76" s="370"/>
      <c r="GB76" s="370"/>
      <c r="GC76" s="370"/>
      <c r="GD76" s="370"/>
      <c r="GE76" s="370"/>
      <c r="GF76" s="370"/>
      <c r="GG76" s="370"/>
      <c r="GH76" s="370"/>
      <c r="GI76" s="370"/>
      <c r="GJ76" s="370"/>
      <c r="GK76" s="370"/>
      <c r="GL76" s="370"/>
      <c r="GM76" s="370"/>
      <c r="GN76" s="370"/>
      <c r="GO76" s="370"/>
      <c r="GP76" s="370"/>
      <c r="GQ76" s="370"/>
      <c r="GR76" s="370"/>
      <c r="GS76" s="370"/>
      <c r="GT76" s="370"/>
      <c r="GU76" s="370"/>
      <c r="GV76" s="370"/>
      <c r="GW76" s="370"/>
      <c r="GX76" s="370"/>
      <c r="GY76" s="370"/>
      <c r="GZ76" s="370"/>
      <c r="HA76" s="370"/>
      <c r="HB76" s="370"/>
      <c r="HC76" s="370"/>
      <c r="HD76" s="370"/>
      <c r="HE76" s="370"/>
      <c r="HF76" s="370"/>
      <c r="HG76" s="370"/>
      <c r="HH76" s="370"/>
      <c r="HI76" s="370"/>
      <c r="HJ76" s="370"/>
      <c r="HK76" s="370"/>
      <c r="HL76" s="370"/>
      <c r="HM76" s="370"/>
      <c r="HN76" s="370"/>
      <c r="HO76" s="370"/>
      <c r="HP76" s="370"/>
      <c r="HQ76" s="370"/>
      <c r="HR76" s="370"/>
      <c r="HS76" s="370"/>
      <c r="HT76" s="370"/>
      <c r="HU76" s="370"/>
      <c r="HV76" s="370"/>
      <c r="HW76" s="370"/>
      <c r="HX76" s="370"/>
      <c r="HY76" s="370"/>
      <c r="HZ76" s="370"/>
      <c r="IA76" s="370"/>
      <c r="IB76" s="370"/>
      <c r="IC76" s="370"/>
      <c r="ID76" s="370"/>
      <c r="IE76" s="370"/>
      <c r="IF76" s="370"/>
      <c r="IG76" s="370"/>
      <c r="IH76" s="370"/>
      <c r="II76" s="370"/>
      <c r="IJ76" s="370"/>
      <c r="IK76" s="370"/>
      <c r="IL76" s="370"/>
      <c r="IM76" s="370"/>
      <c r="IN76" s="370"/>
      <c r="IO76" s="370"/>
      <c r="IP76" s="370"/>
      <c r="IQ76" s="370"/>
      <c r="IR76" s="370"/>
      <c r="IS76" s="370"/>
      <c r="IT76" s="370"/>
      <c r="IU76" s="370"/>
      <c r="IV76" s="370"/>
      <c r="IW76" s="370"/>
      <c r="IX76" s="370"/>
      <c r="IY76" s="370"/>
      <c r="IZ76" s="370"/>
      <c r="JA76" s="370"/>
      <c r="JB76" s="370"/>
      <c r="JC76" s="370"/>
      <c r="JD76" s="370"/>
      <c r="JE76" s="370"/>
      <c r="JF76" s="370"/>
      <c r="JG76" s="370"/>
      <c r="JH76" s="370"/>
      <c r="JI76" s="370"/>
      <c r="JJ76" s="370"/>
      <c r="JK76" s="370"/>
      <c r="JL76" s="370"/>
      <c r="JM76" s="370"/>
      <c r="JN76" s="370"/>
      <c r="JO76" s="370"/>
      <c r="JP76" s="370"/>
      <c r="JQ76" s="370"/>
      <c r="JR76" s="370"/>
      <c r="JS76" s="370"/>
      <c r="JT76" s="370"/>
      <c r="JU76" s="370"/>
      <c r="JV76" s="370"/>
      <c r="JW76" s="370"/>
      <c r="JX76" s="370"/>
      <c r="JY76" s="370"/>
      <c r="JZ76" s="370"/>
      <c r="KA76" s="370"/>
      <c r="KB76" s="370"/>
      <c r="KC76" s="370"/>
      <c r="KD76" s="370"/>
      <c r="KE76" s="370"/>
      <c r="KF76" s="370"/>
      <c r="KG76" s="370"/>
      <c r="KH76" s="370"/>
      <c r="KI76" s="370"/>
      <c r="KJ76" s="370"/>
      <c r="KK76" s="370"/>
      <c r="KL76" s="370"/>
      <c r="KM76" s="370"/>
      <c r="KN76" s="370"/>
      <c r="KO76" s="370"/>
      <c r="KP76" s="370"/>
      <c r="KQ76" s="370"/>
      <c r="KR76" s="370"/>
      <c r="KS76" s="370"/>
      <c r="KT76" s="370"/>
      <c r="KU76" s="370"/>
      <c r="KV76" s="370"/>
      <c r="KW76" s="370"/>
      <c r="KX76" s="370"/>
      <c r="KY76" s="370"/>
      <c r="KZ76" s="370"/>
      <c r="LA76" s="370"/>
      <c r="LB76" s="370"/>
      <c r="LC76" s="370"/>
      <c r="LD76" s="370"/>
      <c r="LE76" s="370"/>
      <c r="LF76" s="370"/>
      <c r="LG76" s="370"/>
      <c r="LH76" s="370"/>
      <c r="LI76" s="370"/>
      <c r="LJ76" s="370"/>
      <c r="LK76" s="370"/>
      <c r="LL76" s="370"/>
      <c r="LM76" s="370"/>
      <c r="LN76" s="370"/>
      <c r="LO76" s="370"/>
      <c r="LP76" s="370"/>
      <c r="LQ76" s="370"/>
      <c r="LR76" s="370"/>
      <c r="LS76" s="370"/>
      <c r="LT76" s="370"/>
      <c r="LU76" s="370"/>
      <c r="LV76" s="370"/>
      <c r="LW76" s="370"/>
      <c r="LX76" s="370"/>
      <c r="LY76" s="370"/>
      <c r="LZ76" s="370"/>
      <c r="MA76" s="370"/>
      <c r="MB76" s="370"/>
      <c r="MC76" s="370"/>
      <c r="MD76" s="370"/>
      <c r="ME76" s="370"/>
      <c r="MF76" s="370"/>
      <c r="MG76" s="370"/>
      <c r="MH76" s="370"/>
      <c r="MI76" s="370"/>
      <c r="MJ76" s="370"/>
      <c r="MK76" s="370"/>
      <c r="ML76" s="370"/>
      <c r="MM76" s="370"/>
      <c r="MN76" s="370"/>
      <c r="MO76" s="370"/>
      <c r="MP76" s="370"/>
      <c r="MQ76" s="370"/>
      <c r="MR76" s="370"/>
      <c r="MS76" s="370"/>
      <c r="MT76" s="370"/>
      <c r="MU76" s="370"/>
      <c r="MV76" s="370"/>
      <c r="MW76" s="370"/>
      <c r="MX76" s="370"/>
      <c r="MY76" s="370"/>
      <c r="MZ76" s="370"/>
      <c r="NA76" s="370"/>
      <c r="NB76" s="370"/>
      <c r="NC76" s="370"/>
      <c r="ND76" s="370"/>
      <c r="NE76" s="370"/>
      <c r="NF76" s="370"/>
      <c r="NG76" s="370"/>
      <c r="NH76" s="370"/>
      <c r="NI76" s="370"/>
      <c r="NJ76" s="370"/>
      <c r="NK76" s="370"/>
      <c r="NL76" s="370"/>
      <c r="NM76" s="370"/>
      <c r="NN76" s="370"/>
      <c r="NO76" s="370"/>
      <c r="NP76" s="370"/>
      <c r="NQ76" s="370"/>
      <c r="NR76" s="370"/>
      <c r="NS76" s="370"/>
      <c r="NT76" s="370"/>
      <c r="NU76" s="370"/>
      <c r="NV76" s="370"/>
      <c r="NW76" s="370"/>
      <c r="NX76" s="370"/>
      <c r="NY76" s="370"/>
      <c r="NZ76" s="370"/>
      <c r="OA76" s="370"/>
      <c r="OB76" s="370"/>
      <c r="OC76" s="370"/>
      <c r="OD76" s="370"/>
      <c r="OE76" s="370"/>
      <c r="OF76" s="370"/>
      <c r="OG76" s="370"/>
      <c r="OH76" s="370"/>
      <c r="OI76" s="370"/>
      <c r="OJ76" s="370"/>
      <c r="OK76" s="370"/>
      <c r="OL76" s="370"/>
      <c r="OM76" s="370"/>
      <c r="ON76" s="370"/>
      <c r="OO76" s="370"/>
      <c r="OP76" s="370"/>
      <c r="OQ76" s="370"/>
      <c r="OR76" s="370"/>
      <c r="OS76" s="370"/>
      <c r="OT76" s="370"/>
      <c r="OU76" s="370"/>
      <c r="OV76" s="370"/>
      <c r="OW76" s="370"/>
      <c r="OX76" s="370"/>
      <c r="OY76" s="370"/>
      <c r="OZ76" s="370"/>
      <c r="PA76" s="370"/>
      <c r="PB76" s="370"/>
      <c r="PC76" s="370"/>
      <c r="PD76" s="370"/>
      <c r="PE76" s="370"/>
      <c r="PF76" s="370"/>
      <c r="PG76" s="370"/>
      <c r="PH76" s="370"/>
      <c r="PI76" s="370"/>
      <c r="PJ76" s="370"/>
      <c r="PK76" s="370"/>
      <c r="PL76" s="370"/>
      <c r="PM76" s="370"/>
      <c r="PN76" s="370"/>
      <c r="PO76" s="370"/>
      <c r="PP76" s="370"/>
      <c r="PQ76" s="370"/>
      <c r="PR76" s="370"/>
      <c r="PS76" s="370"/>
      <c r="PT76" s="370"/>
      <c r="PU76" s="370"/>
      <c r="PV76" s="370"/>
      <c r="PW76" s="370"/>
      <c r="PX76" s="370"/>
      <c r="PY76" s="370"/>
      <c r="PZ76" s="370"/>
      <c r="QA76" s="370"/>
      <c r="QB76" s="370"/>
      <c r="QC76" s="370"/>
      <c r="QD76" s="370"/>
      <c r="QE76" s="370"/>
      <c r="QF76" s="370"/>
      <c r="QG76" s="370"/>
      <c r="QH76" s="370"/>
      <c r="QI76" s="370"/>
      <c r="QJ76" s="370"/>
      <c r="QK76" s="370"/>
      <c r="QL76" s="370"/>
      <c r="QM76" s="370"/>
      <c r="QN76" s="370"/>
      <c r="QO76" s="370"/>
      <c r="QP76" s="370"/>
      <c r="QQ76" s="370"/>
      <c r="QR76" s="370"/>
      <c r="QS76" s="370"/>
      <c r="QT76" s="370"/>
      <c r="QU76" s="370"/>
      <c r="QV76" s="370"/>
      <c r="QW76" s="370"/>
      <c r="QX76" s="370"/>
      <c r="QY76" s="370"/>
      <c r="QZ76" s="370"/>
      <c r="RA76" s="370"/>
      <c r="RB76" s="370"/>
      <c r="RC76" s="370"/>
      <c r="RD76" s="370"/>
      <c r="RE76" s="370"/>
      <c r="RF76" s="370"/>
      <c r="RG76" s="370"/>
      <c r="RH76" s="370"/>
      <c r="RI76" s="370"/>
      <c r="RJ76" s="370"/>
      <c r="RK76" s="370"/>
      <c r="RL76" s="370"/>
      <c r="RM76" s="370"/>
      <c r="RN76" s="370"/>
      <c r="RO76" s="370"/>
      <c r="RP76" s="370"/>
      <c r="RQ76" s="370"/>
      <c r="RR76" s="370"/>
      <c r="RS76" s="370"/>
      <c r="RT76" s="370"/>
      <c r="RU76" s="370"/>
      <c r="RV76" s="370"/>
      <c r="RW76" s="370"/>
      <c r="RX76" s="370"/>
      <c r="RY76" s="370"/>
      <c r="RZ76" s="370"/>
      <c r="SA76" s="370"/>
      <c r="SB76" s="370"/>
      <c r="SC76" s="370"/>
      <c r="SD76" s="370"/>
      <c r="SE76" s="370"/>
      <c r="SF76" s="370"/>
      <c r="SG76" s="370"/>
      <c r="SH76" s="370"/>
      <c r="SI76" s="370"/>
      <c r="SJ76" s="370"/>
      <c r="SK76" s="370"/>
      <c r="SL76" s="370"/>
      <c r="SM76" s="370"/>
      <c r="SN76" s="370"/>
      <c r="SO76" s="370"/>
      <c r="SP76" s="370"/>
      <c r="SQ76" s="370"/>
      <c r="SR76" s="370"/>
      <c r="SS76" s="370"/>
      <c r="ST76" s="370"/>
      <c r="SU76" s="370"/>
      <c r="SV76" s="370"/>
      <c r="SW76" s="370"/>
      <c r="SX76" s="370"/>
      <c r="SY76" s="370"/>
      <c r="SZ76" s="370"/>
      <c r="TA76" s="370"/>
      <c r="TB76" s="370"/>
      <c r="TC76" s="370"/>
      <c r="TD76" s="370"/>
      <c r="TE76" s="370"/>
      <c r="TF76" s="370"/>
      <c r="TG76" s="370"/>
      <c r="TH76" s="370"/>
      <c r="TI76" s="370"/>
      <c r="TJ76" s="370"/>
      <c r="TK76" s="370"/>
      <c r="TL76" s="370"/>
      <c r="TM76" s="370"/>
      <c r="TN76" s="370"/>
      <c r="TO76" s="370"/>
      <c r="TP76" s="370"/>
      <c r="TQ76" s="370"/>
      <c r="TR76" s="370"/>
      <c r="TS76" s="370"/>
      <c r="TT76" s="370"/>
      <c r="TU76" s="370"/>
      <c r="TV76" s="370"/>
      <c r="TW76" s="370"/>
      <c r="TX76" s="370"/>
      <c r="TY76" s="370"/>
      <c r="TZ76" s="370"/>
      <c r="UA76" s="370"/>
      <c r="UB76" s="370"/>
      <c r="UC76" s="370"/>
      <c r="UD76" s="370"/>
      <c r="UE76" s="370"/>
      <c r="UF76" s="370"/>
      <c r="UG76" s="370"/>
      <c r="UH76" s="370"/>
      <c r="UI76" s="370"/>
      <c r="UJ76" s="370"/>
      <c r="UK76" s="370"/>
      <c r="UL76" s="370"/>
      <c r="UM76" s="370"/>
      <c r="UN76" s="370"/>
      <c r="UO76" s="370"/>
      <c r="UP76" s="370"/>
      <c r="UQ76" s="370"/>
      <c r="UR76" s="370"/>
      <c r="US76" s="370"/>
      <c r="UT76" s="370"/>
      <c r="UU76" s="370"/>
      <c r="UV76" s="370"/>
      <c r="UW76" s="370"/>
      <c r="UX76" s="370"/>
      <c r="UY76" s="370"/>
      <c r="UZ76" s="370"/>
      <c r="VA76" s="370"/>
      <c r="VB76" s="370"/>
      <c r="VC76" s="370"/>
      <c r="VD76" s="370"/>
      <c r="VE76" s="370"/>
      <c r="VF76" s="370"/>
      <c r="VG76" s="370"/>
      <c r="VH76" s="370"/>
      <c r="VI76" s="370"/>
      <c r="VJ76" s="370"/>
      <c r="VK76" s="370"/>
      <c r="VL76" s="370"/>
      <c r="VM76" s="370"/>
      <c r="VN76" s="370"/>
      <c r="VO76" s="370"/>
      <c r="VP76" s="370"/>
      <c r="VQ76" s="370"/>
      <c r="VR76" s="370"/>
      <c r="VS76" s="370"/>
      <c r="VT76" s="370"/>
      <c r="VU76" s="370"/>
      <c r="VV76" s="370"/>
      <c r="VW76" s="370"/>
      <c r="VX76" s="370"/>
      <c r="VY76" s="370"/>
      <c r="VZ76" s="370"/>
      <c r="WA76" s="370"/>
      <c r="WB76" s="370"/>
      <c r="WC76" s="370"/>
      <c r="WD76" s="370"/>
      <c r="WE76" s="370"/>
      <c r="WF76" s="370"/>
      <c r="WG76" s="370"/>
      <c r="WH76" s="370"/>
      <c r="WI76" s="370"/>
      <c r="WJ76" s="370"/>
      <c r="WK76" s="370"/>
      <c r="WL76" s="370"/>
      <c r="WM76" s="370"/>
      <c r="WN76" s="370"/>
      <c r="WO76" s="370"/>
      <c r="WP76" s="370"/>
      <c r="WQ76" s="370"/>
      <c r="WR76" s="370"/>
      <c r="WS76" s="370"/>
      <c r="WT76" s="370"/>
      <c r="WU76" s="370"/>
      <c r="WV76" s="370"/>
      <c r="WW76" s="370"/>
      <c r="WX76" s="370"/>
      <c r="WY76" s="370"/>
      <c r="WZ76" s="370"/>
      <c r="XA76" s="370"/>
      <c r="XB76" s="370"/>
      <c r="XC76" s="370"/>
      <c r="XD76" s="370"/>
      <c r="XE76" s="370"/>
      <c r="XF76" s="370"/>
      <c r="XG76" s="370"/>
      <c r="XH76" s="370"/>
      <c r="XI76" s="370"/>
      <c r="XJ76" s="370"/>
      <c r="XK76" s="370"/>
      <c r="XL76" s="370"/>
      <c r="XM76" s="370"/>
      <c r="XN76" s="370"/>
      <c r="XO76" s="370"/>
      <c r="XP76" s="370"/>
      <c r="XQ76" s="370"/>
      <c r="XR76" s="370"/>
      <c r="XS76" s="370"/>
      <c r="XT76" s="370"/>
      <c r="XU76" s="370"/>
      <c r="XV76" s="370"/>
      <c r="XW76" s="370"/>
      <c r="XX76" s="370"/>
      <c r="XY76" s="370"/>
      <c r="XZ76" s="370"/>
      <c r="YA76" s="370"/>
      <c r="YB76" s="370"/>
      <c r="YC76" s="370"/>
      <c r="YD76" s="370"/>
      <c r="YE76" s="370"/>
      <c r="YF76" s="370"/>
      <c r="YG76" s="370"/>
      <c r="YH76" s="370"/>
      <c r="YI76" s="370"/>
      <c r="YJ76" s="370"/>
      <c r="YK76" s="370"/>
      <c r="YL76" s="370"/>
      <c r="YM76" s="370"/>
      <c r="YN76" s="370"/>
      <c r="YO76" s="370"/>
      <c r="YP76" s="370"/>
      <c r="YQ76" s="370"/>
      <c r="YR76" s="370"/>
      <c r="YS76" s="370"/>
      <c r="YT76" s="370"/>
      <c r="YU76" s="370"/>
      <c r="YV76" s="370"/>
      <c r="YW76" s="370"/>
      <c r="YX76" s="370"/>
      <c r="YY76" s="370"/>
      <c r="YZ76" s="370"/>
      <c r="ZA76" s="370"/>
      <c r="ZB76" s="370"/>
      <c r="ZC76" s="370"/>
      <c r="ZD76" s="370"/>
      <c r="ZE76" s="370"/>
      <c r="ZF76" s="370"/>
      <c r="ZG76" s="370"/>
      <c r="ZH76" s="370"/>
      <c r="ZI76" s="370"/>
      <c r="ZJ76" s="370"/>
      <c r="ZK76" s="370"/>
      <c r="ZL76" s="370"/>
      <c r="ZM76" s="370"/>
      <c r="ZN76" s="370"/>
      <c r="ZO76" s="370"/>
      <c r="ZP76" s="370"/>
      <c r="ZQ76" s="370"/>
      <c r="ZR76" s="370"/>
      <c r="ZS76" s="370"/>
      <c r="ZT76" s="370"/>
      <c r="ZU76" s="370"/>
      <c r="ZV76" s="370"/>
      <c r="ZW76" s="370"/>
      <c r="ZX76" s="370"/>
      <c r="ZY76" s="370"/>
      <c r="ZZ76" s="370"/>
      <c r="AAA76" s="370"/>
      <c r="AAB76" s="370"/>
      <c r="AAC76" s="370"/>
      <c r="AAD76" s="370"/>
      <c r="AAE76" s="370"/>
      <c r="AAF76" s="370"/>
      <c r="AAG76" s="370"/>
      <c r="AAH76" s="370"/>
      <c r="AAI76" s="370"/>
      <c r="AAJ76" s="370"/>
      <c r="AAK76" s="370"/>
      <c r="AAL76" s="370"/>
      <c r="AAM76" s="370"/>
      <c r="AAN76" s="370"/>
      <c r="AAO76" s="370"/>
      <c r="AAP76" s="370"/>
      <c r="AAQ76" s="370"/>
      <c r="AAR76" s="370"/>
      <c r="AAS76" s="370"/>
      <c r="AAT76" s="370"/>
      <c r="AAU76" s="370"/>
      <c r="AAV76" s="370"/>
      <c r="AAW76" s="370"/>
      <c r="AAX76" s="370"/>
      <c r="AAY76" s="370"/>
      <c r="AAZ76" s="370"/>
      <c r="ABA76" s="370"/>
      <c r="ABB76" s="370"/>
      <c r="ABC76" s="370"/>
      <c r="ABD76" s="370"/>
      <c r="ABE76" s="370"/>
      <c r="ABF76" s="370"/>
      <c r="ABG76" s="370"/>
      <c r="ABH76" s="370"/>
      <c r="ABI76" s="370"/>
      <c r="ABJ76" s="370"/>
      <c r="ABK76" s="370"/>
      <c r="ABL76" s="370"/>
      <c r="ABM76" s="370"/>
      <c r="ABN76" s="370"/>
      <c r="ABO76" s="370"/>
      <c r="ABP76" s="370"/>
      <c r="ABQ76" s="370"/>
      <c r="ABR76" s="370"/>
      <c r="ABS76" s="370"/>
      <c r="ABT76" s="370"/>
      <c r="ABU76" s="370"/>
      <c r="ABV76" s="370"/>
      <c r="ABW76" s="370"/>
      <c r="ABX76" s="370"/>
      <c r="ABY76" s="370"/>
      <c r="ABZ76" s="370"/>
      <c r="ACA76" s="370"/>
      <c r="ACB76" s="370"/>
      <c r="ACC76" s="370"/>
      <c r="ACD76" s="370"/>
      <c r="ACE76" s="370"/>
      <c r="ACF76" s="370"/>
      <c r="ACG76" s="370"/>
      <c r="ACH76" s="370"/>
      <c r="ACI76" s="370"/>
      <c r="ACJ76" s="370"/>
      <c r="ACK76" s="370"/>
      <c r="ACL76" s="370"/>
      <c r="ACM76" s="370"/>
      <c r="ACN76" s="370"/>
      <c r="ACO76" s="370"/>
      <c r="ACP76" s="370"/>
      <c r="ACQ76" s="370"/>
      <c r="ACR76" s="370"/>
      <c r="ACS76" s="370"/>
      <c r="ACT76" s="370"/>
      <c r="ACU76" s="370"/>
      <c r="ACV76" s="370"/>
      <c r="ACW76" s="370"/>
      <c r="ACX76" s="370"/>
      <c r="ACY76" s="370"/>
      <c r="ACZ76" s="370"/>
      <c r="ADA76" s="370"/>
      <c r="ADB76" s="370"/>
      <c r="ADC76" s="370"/>
      <c r="ADD76" s="370"/>
      <c r="ADE76" s="370"/>
      <c r="ADF76" s="370"/>
      <c r="ADG76" s="370"/>
      <c r="ADH76" s="370"/>
      <c r="ADI76" s="370"/>
      <c r="ADJ76" s="370"/>
      <c r="ADK76" s="370"/>
      <c r="ADL76" s="370"/>
      <c r="ADM76" s="370"/>
      <c r="ADN76" s="370"/>
      <c r="ADO76" s="370"/>
      <c r="ADP76" s="370"/>
      <c r="ADQ76" s="370"/>
      <c r="ADR76" s="370"/>
      <c r="ADS76" s="370"/>
      <c r="ADT76" s="370"/>
      <c r="ADU76" s="370"/>
      <c r="ADV76" s="370"/>
      <c r="ADW76" s="370"/>
      <c r="ADX76" s="370"/>
      <c r="ADY76" s="370"/>
      <c r="ADZ76" s="370"/>
      <c r="AEA76" s="370"/>
      <c r="AEB76" s="370"/>
      <c r="AEC76" s="370"/>
      <c r="AED76" s="370"/>
      <c r="AEE76" s="370"/>
      <c r="AEF76" s="370"/>
      <c r="AEG76" s="370"/>
      <c r="AEH76" s="370"/>
      <c r="AEI76" s="370"/>
      <c r="AEJ76" s="370"/>
      <c r="AEK76" s="370"/>
      <c r="AEL76" s="370"/>
      <c r="AEM76" s="370"/>
      <c r="AEN76" s="370"/>
      <c r="AEO76" s="370"/>
      <c r="AEP76" s="370"/>
      <c r="AEQ76" s="370"/>
      <c r="AER76" s="370"/>
      <c r="AES76" s="370"/>
      <c r="AET76" s="370"/>
      <c r="AEU76" s="370"/>
      <c r="AEV76" s="370"/>
      <c r="AEW76" s="370"/>
      <c r="AEX76" s="370"/>
      <c r="AEY76" s="370"/>
      <c r="AEZ76" s="370"/>
      <c r="AFA76" s="370"/>
      <c r="AFB76" s="370"/>
      <c r="AFC76" s="370"/>
      <c r="AFD76" s="370"/>
      <c r="AFE76" s="370"/>
      <c r="AFF76" s="370"/>
      <c r="AFG76" s="370"/>
      <c r="AFH76" s="370"/>
      <c r="AFI76" s="370"/>
      <c r="AFJ76" s="370"/>
      <c r="AFK76" s="370"/>
      <c r="AFL76" s="370"/>
      <c r="AFM76" s="370"/>
      <c r="AFN76" s="370"/>
      <c r="AFO76" s="370"/>
      <c r="AFP76" s="370"/>
      <c r="AFQ76" s="370"/>
      <c r="AFR76" s="370"/>
      <c r="AFS76" s="370"/>
      <c r="AFT76" s="370"/>
      <c r="AFU76" s="370"/>
      <c r="AFV76" s="370"/>
      <c r="AFW76" s="370"/>
      <c r="AFX76" s="370"/>
      <c r="AFY76" s="370"/>
      <c r="AFZ76" s="370"/>
      <c r="AGA76" s="370"/>
      <c r="AGB76" s="370"/>
      <c r="AGC76" s="370"/>
      <c r="AGD76" s="370"/>
      <c r="AGE76" s="370"/>
      <c r="AGF76" s="370"/>
      <c r="AGG76" s="370"/>
      <c r="AGH76" s="370"/>
      <c r="AGI76" s="370"/>
      <c r="AGJ76" s="370"/>
      <c r="AGK76" s="370"/>
      <c r="AGL76" s="370"/>
      <c r="AGM76" s="370"/>
      <c r="AGN76" s="370"/>
      <c r="AGO76" s="370"/>
      <c r="AGP76" s="370"/>
      <c r="AGQ76" s="370"/>
      <c r="AGR76" s="370"/>
      <c r="AGS76" s="370"/>
      <c r="AGT76" s="370"/>
      <c r="AGU76" s="370"/>
      <c r="AGV76" s="370"/>
      <c r="AGW76" s="370"/>
      <c r="AGX76" s="370"/>
      <c r="AGY76" s="370"/>
      <c r="AGZ76" s="370"/>
      <c r="AHA76" s="370"/>
      <c r="AHB76" s="370"/>
      <c r="AHC76" s="370"/>
      <c r="AHD76" s="370"/>
      <c r="AHE76" s="370"/>
      <c r="AHF76" s="370"/>
      <c r="AHG76" s="370"/>
      <c r="AHH76" s="370"/>
      <c r="AHI76" s="370"/>
      <c r="AHJ76" s="370"/>
      <c r="AHK76" s="370"/>
      <c r="AHL76" s="370"/>
      <c r="AHM76" s="370"/>
      <c r="AHN76" s="370"/>
      <c r="AHO76" s="370"/>
      <c r="AHP76" s="370"/>
      <c r="AHQ76" s="370"/>
      <c r="AHR76" s="370"/>
      <c r="AHS76" s="370"/>
      <c r="AHT76" s="370"/>
      <c r="AHU76" s="370"/>
      <c r="AHV76" s="370"/>
      <c r="AHW76" s="370"/>
      <c r="AHX76" s="370"/>
      <c r="AHY76" s="370"/>
      <c r="AHZ76" s="370"/>
      <c r="AIA76" s="370"/>
      <c r="AIB76" s="370"/>
      <c r="AIC76" s="370"/>
      <c r="AID76" s="370"/>
      <c r="AIE76" s="370"/>
      <c r="AIF76" s="370"/>
      <c r="AIG76" s="370"/>
      <c r="AIH76" s="370"/>
      <c r="AII76" s="370"/>
      <c r="AIJ76" s="370"/>
      <c r="AIK76" s="370"/>
      <c r="AIL76" s="370"/>
      <c r="AIM76" s="370"/>
      <c r="AIN76" s="370"/>
      <c r="AIO76" s="370"/>
      <c r="AIP76" s="370"/>
      <c r="AIQ76" s="370"/>
      <c r="AIR76" s="370"/>
      <c r="AIS76" s="370"/>
      <c r="AIT76" s="370"/>
      <c r="AIU76" s="370"/>
      <c r="AIV76" s="370"/>
      <c r="AIW76" s="370"/>
      <c r="AIX76" s="370"/>
      <c r="AIY76" s="370"/>
      <c r="AIZ76" s="370"/>
      <c r="AJA76" s="370"/>
      <c r="AJB76" s="370"/>
      <c r="AJC76" s="370"/>
      <c r="AJD76" s="370"/>
      <c r="AJE76" s="370"/>
      <c r="AJF76" s="370"/>
      <c r="AJG76" s="370"/>
      <c r="AJH76" s="370"/>
      <c r="AJI76" s="370"/>
      <c r="AJJ76" s="370"/>
      <c r="AJK76" s="370"/>
      <c r="AJL76" s="370"/>
      <c r="AJM76" s="370"/>
      <c r="AJN76" s="370"/>
      <c r="AJO76" s="370"/>
      <c r="AJP76" s="370"/>
      <c r="AJQ76" s="370"/>
      <c r="AJR76" s="370"/>
      <c r="AJS76" s="370"/>
      <c r="AJT76" s="370"/>
      <c r="AJU76" s="370"/>
      <c r="AJV76" s="370"/>
      <c r="AJW76" s="370"/>
      <c r="AJX76" s="370"/>
      <c r="AJY76" s="370"/>
      <c r="AJZ76" s="370"/>
      <c r="AKA76" s="370"/>
      <c r="AKB76" s="370"/>
      <c r="AKC76" s="370"/>
      <c r="AKD76" s="370"/>
      <c r="AKE76" s="370"/>
      <c r="AKF76" s="370"/>
      <c r="AKG76" s="370"/>
      <c r="AKH76" s="370"/>
      <c r="AKI76" s="370"/>
      <c r="AKJ76" s="370"/>
      <c r="AKK76" s="370"/>
      <c r="AKL76" s="370"/>
      <c r="AKM76" s="370"/>
      <c r="AKN76" s="370"/>
      <c r="AKO76" s="370"/>
      <c r="AKP76" s="370"/>
      <c r="AKQ76" s="370"/>
      <c r="AKR76" s="370"/>
      <c r="AKS76" s="370"/>
      <c r="AKT76" s="370"/>
      <c r="AKU76" s="370"/>
      <c r="AKV76" s="370"/>
      <c r="AKW76" s="370"/>
      <c r="AKX76" s="370"/>
      <c r="AKY76" s="370"/>
      <c r="AKZ76" s="370"/>
      <c r="ALA76" s="370"/>
      <c r="ALB76" s="370"/>
      <c r="ALC76" s="370"/>
      <c r="ALD76" s="370"/>
      <c r="ALE76" s="370"/>
      <c r="ALF76" s="370"/>
      <c r="ALG76" s="370"/>
      <c r="ALH76" s="370"/>
      <c r="ALI76" s="370"/>
      <c r="ALJ76" s="370"/>
      <c r="ALK76" s="370"/>
      <c r="ALL76" s="370"/>
      <c r="ALM76" s="370"/>
      <c r="ALN76" s="370"/>
      <c r="ALO76" s="370"/>
      <c r="ALP76" s="370"/>
      <c r="ALQ76" s="370"/>
      <c r="ALR76" s="370"/>
      <c r="ALS76" s="370"/>
      <c r="ALT76" s="370"/>
      <c r="ALU76" s="370"/>
      <c r="ALV76" s="370"/>
      <c r="ALW76" s="370"/>
      <c r="ALX76" s="370"/>
      <c r="ALY76" s="370"/>
      <c r="ALZ76" s="370"/>
      <c r="AMA76" s="370"/>
      <c r="AMB76" s="370"/>
      <c r="AMC76" s="370"/>
      <c r="AMD76" s="370"/>
      <c r="AME76" s="370"/>
      <c r="AMF76" s="370"/>
      <c r="AMG76" s="370"/>
      <c r="AMH76" s="370"/>
      <c r="AMI76" s="370"/>
      <c r="AMJ76" s="370"/>
      <c r="AMK76" s="370"/>
      <c r="AML76" s="370"/>
      <c r="AMM76" s="370"/>
      <c r="AMN76" s="370"/>
      <c r="AMO76" s="370"/>
      <c r="AMP76" s="370"/>
      <c r="AMQ76" s="370"/>
      <c r="AMR76" s="370"/>
      <c r="AMS76" s="370"/>
      <c r="AMT76" s="370"/>
      <c r="AMU76" s="370"/>
      <c r="AMV76" s="370"/>
      <c r="AMW76" s="370"/>
      <c r="AMX76" s="370"/>
      <c r="AMY76" s="370"/>
      <c r="AMZ76" s="370"/>
      <c r="ANA76" s="370"/>
      <c r="ANB76" s="370"/>
      <c r="ANC76" s="370"/>
      <c r="AND76" s="370"/>
      <c r="ANE76" s="370"/>
      <c r="ANF76" s="370"/>
      <c r="ANG76" s="370"/>
      <c r="ANH76" s="370"/>
      <c r="ANI76" s="370"/>
      <c r="ANJ76" s="370"/>
      <c r="ANK76" s="370"/>
      <c r="ANL76" s="370"/>
      <c r="ANM76" s="370"/>
      <c r="ANN76" s="370"/>
      <c r="ANO76" s="370"/>
      <c r="ANP76" s="370"/>
      <c r="ANQ76" s="370"/>
      <c r="ANR76" s="370"/>
      <c r="ANS76" s="370"/>
      <c r="ANT76" s="370"/>
      <c r="ANU76" s="370"/>
      <c r="ANV76" s="370"/>
      <c r="ANW76" s="370"/>
      <c r="ANX76" s="370"/>
      <c r="ANY76" s="370"/>
      <c r="ANZ76" s="370"/>
      <c r="AOA76" s="370"/>
      <c r="AOB76" s="370"/>
      <c r="AOC76" s="370"/>
      <c r="AOD76" s="370"/>
      <c r="AOE76" s="370"/>
      <c r="AOF76" s="370"/>
      <c r="AOG76" s="370"/>
      <c r="AOH76" s="370"/>
      <c r="AOI76" s="370"/>
      <c r="AOJ76" s="370"/>
      <c r="AOK76" s="370"/>
      <c r="AOL76" s="370"/>
      <c r="AOM76" s="370"/>
      <c r="AON76" s="370"/>
      <c r="AOO76" s="370"/>
      <c r="AOP76" s="370"/>
      <c r="AOQ76" s="370"/>
      <c r="AOR76" s="370"/>
      <c r="AOS76" s="370"/>
      <c r="AOT76" s="370"/>
      <c r="AOU76" s="370"/>
      <c r="AOV76" s="370"/>
      <c r="AOW76" s="370"/>
      <c r="AOX76" s="370"/>
      <c r="AOY76" s="370"/>
      <c r="AOZ76" s="370"/>
      <c r="APA76" s="370"/>
      <c r="APB76" s="370"/>
      <c r="APC76" s="370"/>
      <c r="APD76" s="370"/>
      <c r="APE76" s="370"/>
      <c r="APF76" s="370"/>
      <c r="APG76" s="370"/>
      <c r="APH76" s="370"/>
      <c r="API76" s="370"/>
      <c r="APJ76" s="370"/>
      <c r="APK76" s="370"/>
      <c r="APL76" s="370"/>
      <c r="APM76" s="370"/>
      <c r="APN76" s="370"/>
      <c r="APO76" s="370"/>
      <c r="APP76" s="370"/>
      <c r="APQ76" s="370"/>
      <c r="APR76" s="370"/>
      <c r="APS76" s="370"/>
      <c r="APT76" s="370"/>
      <c r="APU76" s="370"/>
      <c r="APV76" s="370"/>
      <c r="APW76" s="370"/>
      <c r="APX76" s="370"/>
      <c r="APY76" s="370"/>
      <c r="APZ76" s="370"/>
      <c r="AQA76" s="370"/>
      <c r="AQB76" s="370"/>
      <c r="AQC76" s="370"/>
      <c r="AQD76" s="370"/>
      <c r="AQE76" s="370"/>
      <c r="AQF76" s="370"/>
      <c r="AQG76" s="370"/>
      <c r="AQH76" s="370"/>
      <c r="AQI76" s="370"/>
      <c r="AQJ76" s="370"/>
      <c r="AQK76" s="370"/>
      <c r="AQL76" s="370"/>
      <c r="AQM76" s="370"/>
      <c r="AQN76" s="370"/>
      <c r="AQO76" s="370"/>
      <c r="AQP76" s="370"/>
      <c r="AQQ76" s="370"/>
      <c r="AQR76" s="370"/>
      <c r="AQS76" s="370"/>
      <c r="AQT76" s="370"/>
      <c r="AQU76" s="370"/>
      <c r="AQV76" s="370"/>
      <c r="AQW76" s="370"/>
      <c r="AQX76" s="370"/>
      <c r="AQY76" s="370"/>
      <c r="AQZ76" s="370"/>
      <c r="ARA76" s="370"/>
      <c r="ARB76" s="370"/>
      <c r="ARC76" s="370"/>
      <c r="ARD76" s="370"/>
      <c r="ARE76" s="370"/>
      <c r="ARF76" s="370"/>
      <c r="ARG76" s="370"/>
      <c r="ARH76" s="370"/>
      <c r="ARI76" s="370"/>
      <c r="ARJ76" s="370"/>
      <c r="ARK76" s="370"/>
      <c r="ARL76" s="370"/>
      <c r="ARM76" s="370"/>
      <c r="ARN76" s="370"/>
      <c r="ARO76" s="370"/>
      <c r="ARP76" s="370"/>
      <c r="ARQ76" s="370"/>
      <c r="ARR76" s="370"/>
      <c r="ARS76" s="370"/>
      <c r="ART76" s="370"/>
      <c r="ARU76" s="370"/>
      <c r="ARV76" s="370"/>
      <c r="ARW76" s="370"/>
      <c r="ARX76" s="370"/>
      <c r="ARY76" s="370"/>
      <c r="ARZ76" s="370"/>
      <c r="ASA76" s="370"/>
      <c r="ASB76" s="370"/>
      <c r="ASC76" s="370"/>
      <c r="ASD76" s="370"/>
      <c r="ASE76" s="370"/>
      <c r="ASF76" s="370"/>
      <c r="ASG76" s="370"/>
      <c r="ASH76" s="370"/>
      <c r="ASI76" s="370"/>
      <c r="ASJ76" s="370"/>
      <c r="ASK76" s="370"/>
      <c r="ASL76" s="370"/>
      <c r="ASM76" s="370"/>
      <c r="ASN76" s="370"/>
      <c r="ASO76" s="370"/>
      <c r="ASP76" s="370"/>
      <c r="ASQ76" s="370"/>
      <c r="ASR76" s="370"/>
      <c r="ASS76" s="370"/>
      <c r="AST76" s="370"/>
      <c r="ASU76" s="370"/>
      <c r="ASV76" s="370"/>
      <c r="ASW76" s="370"/>
      <c r="ASX76" s="370"/>
      <c r="ASY76" s="370"/>
      <c r="ASZ76" s="370"/>
      <c r="ATA76" s="370"/>
      <c r="ATB76" s="370"/>
      <c r="ATC76" s="370"/>
      <c r="ATD76" s="370"/>
      <c r="ATE76" s="370"/>
      <c r="ATF76" s="370"/>
      <c r="ATG76" s="370"/>
      <c r="ATH76" s="370"/>
      <c r="ATI76" s="370"/>
      <c r="ATJ76" s="370"/>
      <c r="ATK76" s="370"/>
      <c r="ATL76" s="370"/>
      <c r="ATM76" s="370"/>
      <c r="ATN76" s="370"/>
      <c r="ATO76" s="370"/>
      <c r="ATP76" s="370"/>
      <c r="ATQ76" s="370"/>
      <c r="ATR76" s="370"/>
      <c r="ATS76" s="370"/>
      <c r="ATT76" s="370"/>
      <c r="ATU76" s="370"/>
      <c r="ATV76" s="370"/>
      <c r="ATW76" s="370"/>
      <c r="ATX76" s="370"/>
      <c r="ATY76" s="370"/>
      <c r="ATZ76" s="370"/>
      <c r="AUA76" s="370"/>
      <c r="AUB76" s="370"/>
      <c r="AUC76" s="370"/>
      <c r="AUD76" s="370"/>
      <c r="AUE76" s="370"/>
      <c r="AUF76" s="370"/>
      <c r="AUG76" s="370"/>
      <c r="AUH76" s="370"/>
      <c r="AUI76" s="370"/>
      <c r="AUJ76" s="370"/>
      <c r="AUK76" s="370"/>
      <c r="AUL76" s="370"/>
      <c r="AUM76" s="370"/>
      <c r="AUN76" s="370"/>
      <c r="AUO76" s="370"/>
      <c r="AUP76" s="370"/>
      <c r="AUQ76" s="370"/>
      <c r="AUR76" s="370"/>
      <c r="AUS76" s="370"/>
      <c r="AUT76" s="370"/>
      <c r="AUU76" s="370"/>
      <c r="AUV76" s="370"/>
      <c r="AUW76" s="370"/>
      <c r="AUX76" s="370"/>
      <c r="AUY76" s="370"/>
      <c r="AUZ76" s="370"/>
      <c r="AVA76" s="370"/>
      <c r="AVB76" s="370"/>
      <c r="AVC76" s="370"/>
      <c r="AVD76" s="370"/>
      <c r="AVE76" s="370"/>
      <c r="AVF76" s="370"/>
      <c r="AVG76" s="370"/>
      <c r="AVH76" s="370"/>
      <c r="AVI76" s="370"/>
      <c r="AVJ76" s="370"/>
      <c r="AVK76" s="370"/>
      <c r="AVL76" s="370"/>
      <c r="AVM76" s="370"/>
      <c r="AVN76" s="370"/>
      <c r="AVO76" s="370"/>
      <c r="AVP76" s="370"/>
      <c r="AVQ76" s="370"/>
      <c r="AVR76" s="370"/>
      <c r="AVS76" s="370"/>
      <c r="AVT76" s="370"/>
      <c r="AVU76" s="370"/>
      <c r="AVV76" s="370"/>
      <c r="AVW76" s="370"/>
      <c r="AVX76" s="370"/>
      <c r="AVY76" s="370"/>
      <c r="AVZ76" s="370"/>
      <c r="AWA76" s="370"/>
      <c r="AWB76" s="370"/>
      <c r="AWC76" s="370"/>
      <c r="AWD76" s="370"/>
      <c r="AWE76" s="370"/>
      <c r="AWF76" s="370"/>
      <c r="AWG76" s="370"/>
      <c r="AWH76" s="370"/>
      <c r="AWI76" s="370"/>
      <c r="AWJ76" s="370"/>
      <c r="AWK76" s="370"/>
      <c r="AWL76" s="370"/>
      <c r="AWM76" s="370"/>
      <c r="AWN76" s="370"/>
      <c r="AWO76" s="370"/>
      <c r="AWP76" s="370"/>
      <c r="AWQ76" s="370"/>
      <c r="AWR76" s="370"/>
      <c r="AWS76" s="370"/>
      <c r="AWT76" s="370"/>
      <c r="AWU76" s="370"/>
      <c r="AWV76" s="370"/>
      <c r="AWW76" s="370"/>
      <c r="AWX76" s="370"/>
      <c r="AWY76" s="370"/>
      <c r="AWZ76" s="370"/>
      <c r="AXA76" s="370"/>
      <c r="AXB76" s="370"/>
      <c r="AXC76" s="370"/>
      <c r="AXD76" s="370"/>
      <c r="AXE76" s="370"/>
      <c r="AXF76" s="370"/>
      <c r="AXG76" s="370"/>
      <c r="AXH76" s="370"/>
      <c r="AXI76" s="370"/>
      <c r="AXJ76" s="370"/>
      <c r="AXK76" s="370"/>
      <c r="AXL76" s="370"/>
      <c r="AXM76" s="370"/>
      <c r="AXN76" s="370"/>
      <c r="AXO76" s="370"/>
      <c r="AXP76" s="370"/>
      <c r="AXQ76" s="370"/>
      <c r="AXR76" s="370"/>
      <c r="AXS76" s="370"/>
      <c r="AXT76" s="370"/>
      <c r="AXU76" s="370"/>
      <c r="AXV76" s="370"/>
      <c r="AXW76" s="370"/>
      <c r="AXX76" s="370"/>
      <c r="AXY76" s="370"/>
      <c r="AXZ76" s="370"/>
      <c r="AYA76" s="370"/>
      <c r="AYB76" s="370"/>
      <c r="AYC76" s="370"/>
      <c r="AYD76" s="370"/>
      <c r="AYE76" s="370"/>
      <c r="AYF76" s="370"/>
      <c r="AYG76" s="370"/>
      <c r="AYH76" s="370"/>
      <c r="AYI76" s="370"/>
      <c r="AYJ76" s="370"/>
      <c r="AYK76" s="370"/>
      <c r="AYL76" s="370"/>
      <c r="AYM76" s="370"/>
      <c r="AYN76" s="370"/>
      <c r="AYO76" s="370"/>
      <c r="AYP76" s="370"/>
      <c r="AYQ76" s="370"/>
      <c r="AYR76" s="370"/>
      <c r="AYS76" s="370"/>
      <c r="AYT76" s="370"/>
      <c r="AYU76" s="370"/>
      <c r="AYV76" s="370"/>
      <c r="AYW76" s="370"/>
      <c r="AYX76" s="370"/>
      <c r="AYY76" s="370"/>
      <c r="AYZ76" s="370"/>
      <c r="AZA76" s="370"/>
      <c r="AZB76" s="370"/>
      <c r="AZC76" s="370"/>
      <c r="AZD76" s="370"/>
      <c r="AZE76" s="370"/>
      <c r="AZF76" s="370"/>
      <c r="AZG76" s="370"/>
      <c r="AZH76" s="370"/>
      <c r="AZI76" s="370"/>
      <c r="AZJ76" s="370"/>
      <c r="AZK76" s="370"/>
      <c r="AZL76" s="370"/>
      <c r="AZM76" s="370"/>
      <c r="AZN76" s="370"/>
      <c r="AZO76" s="370"/>
      <c r="AZP76" s="370"/>
      <c r="AZQ76" s="370"/>
      <c r="AZR76" s="370"/>
      <c r="AZS76" s="370"/>
      <c r="AZT76" s="370"/>
      <c r="AZU76" s="370"/>
      <c r="AZV76" s="370"/>
      <c r="AZW76" s="370"/>
      <c r="AZX76" s="370"/>
      <c r="AZY76" s="370"/>
      <c r="AZZ76" s="370"/>
      <c r="BAA76" s="370"/>
      <c r="BAB76" s="370"/>
      <c r="BAC76" s="370"/>
      <c r="BAD76" s="370"/>
      <c r="BAE76" s="370"/>
      <c r="BAF76" s="370"/>
      <c r="BAG76" s="370"/>
      <c r="BAH76" s="370"/>
      <c r="BAI76" s="370"/>
      <c r="BAJ76" s="370"/>
      <c r="BAK76" s="370"/>
      <c r="BAL76" s="370"/>
      <c r="BAM76" s="370"/>
      <c r="BAN76" s="370"/>
      <c r="BAO76" s="370"/>
      <c r="BAP76" s="370"/>
      <c r="BAQ76" s="370"/>
      <c r="BAR76" s="370"/>
      <c r="BAS76" s="370"/>
      <c r="BAT76" s="370"/>
      <c r="BAU76" s="370"/>
      <c r="BAV76" s="370"/>
      <c r="BAW76" s="370"/>
      <c r="BAX76" s="370"/>
      <c r="BAY76" s="370"/>
      <c r="BAZ76" s="370"/>
      <c r="BBA76" s="370"/>
      <c r="BBB76" s="370"/>
      <c r="BBC76" s="370"/>
      <c r="BBD76" s="370"/>
      <c r="BBE76" s="370"/>
      <c r="BBF76" s="370"/>
      <c r="BBG76" s="370"/>
      <c r="BBH76" s="370"/>
      <c r="BBI76" s="370"/>
      <c r="BBJ76" s="370"/>
      <c r="BBK76" s="370"/>
      <c r="BBL76" s="370"/>
      <c r="BBM76" s="370"/>
      <c r="BBN76" s="370"/>
      <c r="BBO76" s="370"/>
      <c r="BBP76" s="370"/>
      <c r="BBQ76" s="370"/>
      <c r="BBR76" s="370"/>
      <c r="BBS76" s="370"/>
      <c r="BBT76" s="370"/>
      <c r="BBU76" s="370"/>
      <c r="BBV76" s="370"/>
      <c r="BBW76" s="370"/>
      <c r="BBX76" s="370"/>
      <c r="BBY76" s="370"/>
      <c r="BBZ76" s="370"/>
      <c r="BCA76" s="370"/>
      <c r="BCB76" s="370"/>
      <c r="BCC76" s="370"/>
      <c r="BCD76" s="370"/>
      <c r="BCE76" s="370"/>
      <c r="BCF76" s="370"/>
      <c r="BCG76" s="370"/>
      <c r="BCH76" s="370"/>
      <c r="BCI76" s="370"/>
      <c r="BCJ76" s="370"/>
      <c r="BCK76" s="370"/>
      <c r="BCL76" s="370"/>
      <c r="BCM76" s="370"/>
      <c r="BCN76" s="370"/>
      <c r="BCO76" s="370"/>
      <c r="BCP76" s="370"/>
      <c r="BCQ76" s="370"/>
      <c r="BCR76" s="370"/>
      <c r="BCS76" s="370"/>
      <c r="BCT76" s="370"/>
      <c r="BCU76" s="370"/>
      <c r="BCV76" s="370"/>
      <c r="BCW76" s="370"/>
      <c r="BCX76" s="370"/>
      <c r="BCY76" s="370"/>
      <c r="BCZ76" s="370"/>
      <c r="BDA76" s="370"/>
      <c r="BDB76" s="370"/>
      <c r="BDC76" s="370"/>
      <c r="BDD76" s="370"/>
      <c r="BDE76" s="370"/>
      <c r="BDF76" s="370"/>
      <c r="BDG76" s="370"/>
      <c r="BDH76" s="370"/>
      <c r="BDI76" s="370"/>
      <c r="BDJ76" s="370"/>
      <c r="BDK76" s="370"/>
      <c r="BDL76" s="370"/>
      <c r="BDM76" s="370"/>
      <c r="BDN76" s="370"/>
      <c r="BDO76" s="370"/>
      <c r="BDP76" s="370"/>
      <c r="BDQ76" s="370"/>
      <c r="BDR76" s="370"/>
      <c r="BDS76" s="370"/>
      <c r="BDT76" s="370"/>
      <c r="BDU76" s="370"/>
      <c r="BDV76" s="370"/>
      <c r="BDW76" s="370"/>
      <c r="BDX76" s="370"/>
      <c r="BDY76" s="370"/>
      <c r="BDZ76" s="370"/>
      <c r="BEA76" s="370"/>
      <c r="BEB76" s="370"/>
      <c r="BEC76" s="370"/>
      <c r="BED76" s="370"/>
      <c r="BEE76" s="370"/>
      <c r="BEF76" s="370"/>
      <c r="BEG76" s="370"/>
      <c r="BEH76" s="370"/>
      <c r="BEI76" s="370"/>
      <c r="BEJ76" s="370"/>
      <c r="BEK76" s="370"/>
      <c r="BEL76" s="370"/>
      <c r="BEM76" s="370"/>
      <c r="BEN76" s="370"/>
      <c r="BEO76" s="370"/>
      <c r="BEP76" s="370"/>
      <c r="BEQ76" s="370"/>
      <c r="BER76" s="370"/>
      <c r="BES76" s="370"/>
      <c r="BET76" s="370"/>
      <c r="BEU76" s="370"/>
      <c r="BEV76" s="370"/>
      <c r="BEW76" s="370"/>
      <c r="BEX76" s="370"/>
      <c r="BEY76" s="370"/>
      <c r="BEZ76" s="370"/>
      <c r="BFA76" s="370"/>
      <c r="BFB76" s="370"/>
      <c r="BFC76" s="370"/>
      <c r="BFD76" s="370"/>
      <c r="BFE76" s="370"/>
      <c r="BFF76" s="370"/>
      <c r="BFG76" s="370"/>
      <c r="BFH76" s="370"/>
      <c r="BFI76" s="370"/>
      <c r="BFJ76" s="370"/>
      <c r="BFK76" s="370"/>
      <c r="BFL76" s="370"/>
      <c r="BFM76" s="370"/>
      <c r="BFN76" s="370"/>
      <c r="BFO76" s="370"/>
      <c r="BFP76" s="370"/>
      <c r="BFQ76" s="370"/>
      <c r="BFR76" s="370"/>
      <c r="BFS76" s="370"/>
      <c r="BFT76" s="370"/>
      <c r="BFU76" s="370"/>
      <c r="BFV76" s="370"/>
      <c r="BFW76" s="370"/>
      <c r="BFX76" s="370"/>
      <c r="BFY76" s="370"/>
      <c r="BFZ76" s="370"/>
      <c r="BGA76" s="370"/>
      <c r="BGB76" s="370"/>
      <c r="BGC76" s="370"/>
      <c r="BGD76" s="370"/>
      <c r="BGE76" s="370"/>
      <c r="BGF76" s="370"/>
      <c r="BGG76" s="370"/>
      <c r="BGH76" s="370"/>
      <c r="BGI76" s="370"/>
      <c r="BGJ76" s="370"/>
      <c r="BGK76" s="370"/>
      <c r="BGL76" s="370"/>
      <c r="BGM76" s="370"/>
      <c r="BGN76" s="370"/>
      <c r="BGO76" s="370"/>
      <c r="BGP76" s="370"/>
      <c r="BGQ76" s="370"/>
      <c r="BGR76" s="370"/>
      <c r="BGS76" s="370"/>
      <c r="BGT76" s="370"/>
      <c r="BGU76" s="370"/>
      <c r="BGV76" s="370"/>
      <c r="BGW76" s="370"/>
      <c r="BGX76" s="370"/>
      <c r="BGY76" s="370"/>
      <c r="BGZ76" s="370"/>
      <c r="BHA76" s="370"/>
      <c r="BHB76" s="370"/>
      <c r="BHC76" s="370"/>
      <c r="BHD76" s="370"/>
      <c r="BHE76" s="370"/>
      <c r="BHF76" s="370"/>
      <c r="BHG76" s="370"/>
      <c r="BHH76" s="370"/>
      <c r="BHI76" s="370"/>
      <c r="BHJ76" s="370"/>
      <c r="BHK76" s="370"/>
      <c r="BHL76" s="370"/>
      <c r="BHM76" s="370"/>
      <c r="BHN76" s="370"/>
      <c r="BHO76" s="370"/>
      <c r="BHP76" s="370"/>
      <c r="BHQ76" s="370"/>
      <c r="BHR76" s="370"/>
      <c r="BHS76" s="370"/>
      <c r="BHT76" s="370"/>
      <c r="BHU76" s="370"/>
      <c r="BHV76" s="370"/>
      <c r="BHW76" s="370"/>
      <c r="BHX76" s="370"/>
      <c r="BHY76" s="370"/>
      <c r="BHZ76" s="370"/>
      <c r="BIA76" s="370"/>
      <c r="BIB76" s="370"/>
      <c r="BIC76" s="370"/>
      <c r="BID76" s="370"/>
      <c r="BIE76" s="370"/>
      <c r="BIF76" s="370"/>
      <c r="BIG76" s="370"/>
      <c r="BIH76" s="370"/>
      <c r="BII76" s="370"/>
      <c r="BIJ76" s="370"/>
      <c r="BIK76" s="370"/>
      <c r="BIL76" s="370"/>
      <c r="BIM76" s="370"/>
      <c r="BIN76" s="370"/>
      <c r="BIO76" s="370"/>
      <c r="BIP76" s="370"/>
      <c r="BIQ76" s="370"/>
      <c r="BIR76" s="370"/>
      <c r="BIS76" s="370"/>
      <c r="BIT76" s="370"/>
      <c r="BIU76" s="370"/>
      <c r="BIV76" s="370"/>
      <c r="BIW76" s="370"/>
      <c r="BIX76" s="370"/>
      <c r="BIY76" s="370"/>
      <c r="BIZ76" s="370"/>
      <c r="BJA76" s="370"/>
    </row>
    <row r="77" spans="1:1613" s="38" customFormat="1" ht="15.75" hidden="1" thickTop="1" x14ac:dyDescent="0.25">
      <c r="A77" s="604" t="s">
        <v>204</v>
      </c>
      <c r="B77" s="605"/>
      <c r="C77" s="606"/>
      <c r="D77" s="36"/>
      <c r="E77" s="36"/>
      <c r="F77" s="36"/>
      <c r="G77" s="37"/>
      <c r="H77" s="35"/>
      <c r="I77" s="36"/>
      <c r="J77" s="36"/>
      <c r="K77" s="36"/>
      <c r="L77" s="36"/>
      <c r="M77" s="36"/>
      <c r="N77" s="36"/>
      <c r="O77" s="36"/>
      <c r="P77" s="37"/>
      <c r="Q77" s="271"/>
      <c r="R77" s="371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69"/>
      <c r="CC77" s="369"/>
      <c r="CD77" s="369"/>
      <c r="CE77" s="369"/>
      <c r="CF77" s="369"/>
      <c r="CG77" s="369"/>
      <c r="CH77" s="369"/>
      <c r="CI77" s="369"/>
      <c r="CJ77" s="369"/>
      <c r="CK77" s="369"/>
      <c r="CL77" s="369"/>
      <c r="CM77" s="369"/>
      <c r="CN77" s="369"/>
      <c r="CO77" s="369"/>
      <c r="CP77" s="369"/>
      <c r="CQ77" s="369"/>
      <c r="CR77" s="369"/>
      <c r="CS77" s="369"/>
      <c r="CT77" s="369"/>
      <c r="CU77" s="369"/>
      <c r="CV77" s="369"/>
      <c r="CW77" s="369"/>
      <c r="CX77" s="369"/>
      <c r="CY77" s="369"/>
      <c r="CZ77" s="369"/>
      <c r="DA77" s="369"/>
      <c r="DB77" s="369"/>
      <c r="DC77" s="369"/>
      <c r="DD77" s="369"/>
      <c r="DE77" s="369"/>
      <c r="DF77" s="369"/>
      <c r="DG77" s="369"/>
      <c r="DH77" s="369"/>
      <c r="DI77" s="369"/>
      <c r="DJ77" s="369"/>
      <c r="DK77" s="369"/>
      <c r="DL77" s="369"/>
      <c r="DM77" s="369"/>
      <c r="DN77" s="369"/>
      <c r="DO77" s="369"/>
      <c r="DP77" s="369"/>
      <c r="DQ77" s="369"/>
      <c r="DR77" s="369"/>
      <c r="DS77" s="369"/>
      <c r="DT77" s="369"/>
      <c r="DU77" s="369"/>
      <c r="DV77" s="369"/>
      <c r="DW77" s="369"/>
      <c r="DX77" s="369"/>
      <c r="DY77" s="369"/>
      <c r="DZ77" s="369"/>
      <c r="EA77" s="369"/>
      <c r="EB77" s="369"/>
      <c r="EC77" s="369"/>
      <c r="ED77" s="369"/>
      <c r="EE77" s="369"/>
      <c r="EF77" s="369"/>
      <c r="EG77" s="369"/>
      <c r="EH77" s="369"/>
      <c r="EI77" s="369"/>
      <c r="EJ77" s="369"/>
      <c r="EK77" s="369"/>
      <c r="EL77" s="369"/>
      <c r="EM77" s="369"/>
      <c r="EN77" s="369"/>
      <c r="EO77" s="369"/>
      <c r="EP77" s="369"/>
      <c r="EQ77" s="369"/>
      <c r="ER77" s="369"/>
      <c r="ES77" s="369"/>
      <c r="ET77" s="369"/>
      <c r="EU77" s="369"/>
      <c r="EV77" s="369"/>
      <c r="EW77" s="369"/>
      <c r="EX77" s="369"/>
      <c r="EY77" s="369"/>
      <c r="EZ77" s="369"/>
      <c r="FA77" s="369"/>
      <c r="FB77" s="369"/>
      <c r="FC77" s="369"/>
      <c r="FD77" s="369"/>
      <c r="FE77" s="369"/>
      <c r="FF77" s="369"/>
      <c r="FG77" s="369"/>
      <c r="FH77" s="369"/>
      <c r="FI77" s="369"/>
      <c r="FJ77" s="369"/>
      <c r="FK77" s="369"/>
      <c r="FL77" s="369"/>
      <c r="FM77" s="369"/>
      <c r="FN77" s="369"/>
      <c r="FO77" s="369"/>
      <c r="FP77" s="369"/>
      <c r="FQ77" s="369"/>
      <c r="FR77" s="369"/>
      <c r="FS77" s="369"/>
      <c r="FT77" s="369"/>
      <c r="FU77" s="369"/>
      <c r="FV77" s="369"/>
      <c r="FW77" s="369"/>
      <c r="FX77" s="369"/>
      <c r="FY77" s="369"/>
      <c r="FZ77" s="369"/>
      <c r="GA77" s="369"/>
      <c r="GB77" s="369"/>
      <c r="GC77" s="369"/>
      <c r="GD77" s="369"/>
      <c r="GE77" s="369"/>
      <c r="GF77" s="369"/>
      <c r="GG77" s="369"/>
      <c r="GH77" s="369"/>
      <c r="GI77" s="369"/>
      <c r="GJ77" s="369"/>
      <c r="GK77" s="369"/>
      <c r="GL77" s="369"/>
      <c r="GM77" s="369"/>
      <c r="GN77" s="369"/>
      <c r="GO77" s="369"/>
      <c r="GP77" s="369"/>
      <c r="GQ77" s="369"/>
      <c r="GR77" s="369"/>
      <c r="GS77" s="369"/>
      <c r="GT77" s="369"/>
      <c r="GU77" s="369"/>
      <c r="GV77" s="369"/>
      <c r="GW77" s="369"/>
      <c r="GX77" s="369"/>
      <c r="GY77" s="369"/>
      <c r="GZ77" s="369"/>
      <c r="HA77" s="369"/>
      <c r="HB77" s="369"/>
      <c r="HC77" s="369"/>
      <c r="HD77" s="369"/>
      <c r="HE77" s="369"/>
      <c r="HF77" s="369"/>
      <c r="HG77" s="369"/>
      <c r="HH77" s="369"/>
      <c r="HI77" s="369"/>
      <c r="HJ77" s="369"/>
      <c r="HK77" s="369"/>
      <c r="HL77" s="369"/>
      <c r="HM77" s="369"/>
      <c r="HN77" s="369"/>
      <c r="HO77" s="369"/>
      <c r="HP77" s="369"/>
      <c r="HQ77" s="369"/>
      <c r="HR77" s="369"/>
      <c r="HS77" s="369"/>
      <c r="HT77" s="369"/>
      <c r="HU77" s="369"/>
      <c r="HV77" s="369"/>
      <c r="HW77" s="369"/>
      <c r="HX77" s="369"/>
      <c r="HY77" s="369"/>
      <c r="HZ77" s="369"/>
      <c r="IA77" s="369"/>
      <c r="IB77" s="369"/>
      <c r="IC77" s="369"/>
      <c r="ID77" s="369"/>
      <c r="IE77" s="369"/>
      <c r="IF77" s="369"/>
      <c r="IG77" s="369"/>
      <c r="IH77" s="369"/>
      <c r="II77" s="369"/>
      <c r="IJ77" s="369"/>
      <c r="IK77" s="369"/>
      <c r="IL77" s="369"/>
      <c r="IM77" s="369"/>
      <c r="IN77" s="369"/>
      <c r="IO77" s="369"/>
      <c r="IP77" s="369"/>
      <c r="IQ77" s="369"/>
      <c r="IR77" s="369"/>
      <c r="IS77" s="369"/>
      <c r="IT77" s="369"/>
      <c r="IU77" s="369"/>
      <c r="IV77" s="369"/>
      <c r="IW77" s="369"/>
      <c r="IX77" s="369"/>
      <c r="IY77" s="369"/>
      <c r="IZ77" s="369"/>
      <c r="JA77" s="369"/>
      <c r="JB77" s="369"/>
      <c r="JC77" s="369"/>
      <c r="JD77" s="369"/>
      <c r="JE77" s="369"/>
      <c r="JF77" s="369"/>
      <c r="JG77" s="369"/>
      <c r="JH77" s="369"/>
      <c r="JI77" s="369"/>
      <c r="JJ77" s="369"/>
      <c r="JK77" s="369"/>
      <c r="JL77" s="369"/>
      <c r="JM77" s="369"/>
      <c r="JN77" s="369"/>
      <c r="JO77" s="369"/>
      <c r="JP77" s="369"/>
      <c r="JQ77" s="369"/>
      <c r="JR77" s="369"/>
      <c r="JS77" s="369"/>
      <c r="JT77" s="369"/>
      <c r="JU77" s="369"/>
      <c r="JV77" s="369"/>
      <c r="JW77" s="369"/>
      <c r="JX77" s="369"/>
      <c r="JY77" s="369"/>
      <c r="JZ77" s="369"/>
      <c r="KA77" s="369"/>
      <c r="KB77" s="369"/>
      <c r="KC77" s="369"/>
      <c r="KD77" s="369"/>
      <c r="KE77" s="369"/>
      <c r="KF77" s="369"/>
      <c r="KG77" s="369"/>
      <c r="KH77" s="369"/>
      <c r="KI77" s="369"/>
      <c r="KJ77" s="369"/>
      <c r="KK77" s="369"/>
      <c r="KL77" s="369"/>
      <c r="KM77" s="369"/>
      <c r="KN77" s="369"/>
      <c r="KO77" s="369"/>
      <c r="KP77" s="369"/>
      <c r="KQ77" s="369"/>
      <c r="KR77" s="369"/>
      <c r="KS77" s="369"/>
      <c r="KT77" s="369"/>
      <c r="KU77" s="369"/>
      <c r="KV77" s="369"/>
      <c r="KW77" s="369"/>
      <c r="KX77" s="369"/>
      <c r="KY77" s="369"/>
      <c r="KZ77" s="369"/>
      <c r="LA77" s="369"/>
      <c r="LB77" s="369"/>
      <c r="LC77" s="369"/>
      <c r="LD77" s="369"/>
      <c r="LE77" s="369"/>
      <c r="LF77" s="369"/>
      <c r="LG77" s="369"/>
      <c r="LH77" s="369"/>
      <c r="LI77" s="369"/>
      <c r="LJ77" s="369"/>
      <c r="LK77" s="369"/>
      <c r="LL77" s="369"/>
      <c r="LM77" s="369"/>
      <c r="LN77" s="369"/>
      <c r="LO77" s="369"/>
      <c r="LP77" s="369"/>
      <c r="LQ77" s="369"/>
      <c r="LR77" s="369"/>
      <c r="LS77" s="369"/>
      <c r="LT77" s="369"/>
      <c r="LU77" s="369"/>
      <c r="LV77" s="369"/>
      <c r="LW77" s="369"/>
      <c r="LX77" s="369"/>
      <c r="LY77" s="369"/>
      <c r="LZ77" s="369"/>
      <c r="MA77" s="369"/>
      <c r="MB77" s="369"/>
      <c r="MC77" s="369"/>
      <c r="MD77" s="369"/>
      <c r="ME77" s="369"/>
      <c r="MF77" s="369"/>
      <c r="MG77" s="369"/>
      <c r="MH77" s="369"/>
      <c r="MI77" s="369"/>
      <c r="MJ77" s="369"/>
      <c r="MK77" s="369"/>
      <c r="ML77" s="369"/>
      <c r="MM77" s="369"/>
      <c r="MN77" s="369"/>
      <c r="MO77" s="369"/>
      <c r="MP77" s="369"/>
      <c r="MQ77" s="369"/>
      <c r="MR77" s="369"/>
      <c r="MS77" s="369"/>
      <c r="MT77" s="369"/>
      <c r="MU77" s="369"/>
      <c r="MV77" s="369"/>
      <c r="MW77" s="369"/>
      <c r="MX77" s="369"/>
      <c r="MY77" s="369"/>
      <c r="MZ77" s="369"/>
      <c r="NA77" s="369"/>
      <c r="NB77" s="369"/>
      <c r="NC77" s="369"/>
      <c r="ND77" s="369"/>
      <c r="NE77" s="369"/>
      <c r="NF77" s="369"/>
      <c r="NG77" s="369"/>
      <c r="NH77" s="369"/>
      <c r="NI77" s="369"/>
      <c r="NJ77" s="369"/>
      <c r="NK77" s="369"/>
      <c r="NL77" s="369"/>
      <c r="NM77" s="369"/>
      <c r="NN77" s="369"/>
      <c r="NO77" s="369"/>
      <c r="NP77" s="369"/>
      <c r="NQ77" s="369"/>
      <c r="NR77" s="369"/>
      <c r="NS77" s="369"/>
      <c r="NT77" s="369"/>
      <c r="NU77" s="369"/>
      <c r="NV77" s="369"/>
      <c r="NW77" s="369"/>
      <c r="NX77" s="369"/>
      <c r="NY77" s="369"/>
      <c r="NZ77" s="369"/>
      <c r="OA77" s="369"/>
      <c r="OB77" s="369"/>
      <c r="OC77" s="369"/>
      <c r="OD77" s="369"/>
      <c r="OE77" s="369"/>
      <c r="OF77" s="369"/>
      <c r="OG77" s="369"/>
      <c r="OH77" s="369"/>
      <c r="OI77" s="369"/>
      <c r="OJ77" s="369"/>
      <c r="OK77" s="369"/>
      <c r="OL77" s="369"/>
      <c r="OM77" s="369"/>
      <c r="ON77" s="369"/>
      <c r="OO77" s="369"/>
      <c r="OP77" s="369"/>
      <c r="OQ77" s="369"/>
      <c r="OR77" s="369"/>
      <c r="OS77" s="369"/>
      <c r="OT77" s="369"/>
      <c r="OU77" s="369"/>
      <c r="OV77" s="369"/>
      <c r="OW77" s="369"/>
      <c r="OX77" s="369"/>
      <c r="OY77" s="369"/>
      <c r="OZ77" s="369"/>
      <c r="PA77" s="369"/>
      <c r="PB77" s="369"/>
      <c r="PC77" s="369"/>
      <c r="PD77" s="369"/>
      <c r="PE77" s="369"/>
      <c r="PF77" s="369"/>
      <c r="PG77" s="369"/>
      <c r="PH77" s="369"/>
      <c r="PI77" s="369"/>
      <c r="PJ77" s="369"/>
      <c r="PK77" s="369"/>
      <c r="PL77" s="369"/>
      <c r="PM77" s="369"/>
      <c r="PN77" s="369"/>
      <c r="PO77" s="369"/>
      <c r="PP77" s="369"/>
      <c r="PQ77" s="369"/>
      <c r="PR77" s="369"/>
      <c r="PS77" s="369"/>
      <c r="PT77" s="369"/>
      <c r="PU77" s="369"/>
      <c r="PV77" s="369"/>
      <c r="PW77" s="369"/>
      <c r="PX77" s="369"/>
      <c r="PY77" s="369"/>
      <c r="PZ77" s="369"/>
      <c r="QA77" s="369"/>
      <c r="QB77" s="369"/>
      <c r="QC77" s="369"/>
      <c r="QD77" s="369"/>
      <c r="QE77" s="369"/>
      <c r="QF77" s="369"/>
      <c r="QG77" s="369"/>
      <c r="QH77" s="369"/>
      <c r="QI77" s="369"/>
      <c r="QJ77" s="369"/>
      <c r="QK77" s="369"/>
      <c r="QL77" s="369"/>
      <c r="QM77" s="369"/>
      <c r="QN77" s="369"/>
      <c r="QO77" s="369"/>
      <c r="QP77" s="369"/>
      <c r="QQ77" s="369"/>
      <c r="QR77" s="369"/>
      <c r="QS77" s="369"/>
      <c r="QT77" s="369"/>
      <c r="QU77" s="369"/>
      <c r="QV77" s="369"/>
      <c r="QW77" s="369"/>
      <c r="QX77" s="369"/>
      <c r="QY77" s="369"/>
      <c r="QZ77" s="369"/>
      <c r="RA77" s="369"/>
      <c r="RB77" s="369"/>
      <c r="RC77" s="369"/>
      <c r="RD77" s="369"/>
      <c r="RE77" s="369"/>
      <c r="RF77" s="369"/>
      <c r="RG77" s="369"/>
      <c r="RH77" s="369"/>
      <c r="RI77" s="369"/>
      <c r="RJ77" s="369"/>
      <c r="RK77" s="369"/>
      <c r="RL77" s="369"/>
      <c r="RM77" s="369"/>
      <c r="RN77" s="369"/>
      <c r="RO77" s="369"/>
      <c r="RP77" s="369"/>
      <c r="RQ77" s="369"/>
      <c r="RR77" s="369"/>
      <c r="RS77" s="369"/>
      <c r="RT77" s="369"/>
      <c r="RU77" s="369"/>
      <c r="RV77" s="369"/>
      <c r="RW77" s="369"/>
      <c r="RX77" s="369"/>
      <c r="RY77" s="369"/>
      <c r="RZ77" s="369"/>
      <c r="SA77" s="369"/>
      <c r="SB77" s="369"/>
      <c r="SC77" s="369"/>
      <c r="SD77" s="369"/>
      <c r="SE77" s="369"/>
      <c r="SF77" s="369"/>
      <c r="SG77" s="369"/>
      <c r="SH77" s="369"/>
      <c r="SI77" s="369"/>
      <c r="SJ77" s="369"/>
      <c r="SK77" s="369"/>
      <c r="SL77" s="369"/>
      <c r="SM77" s="369"/>
      <c r="SN77" s="369"/>
      <c r="SO77" s="369"/>
      <c r="SP77" s="369"/>
      <c r="SQ77" s="369"/>
      <c r="SR77" s="369"/>
      <c r="SS77" s="369"/>
      <c r="ST77" s="369"/>
      <c r="SU77" s="369"/>
      <c r="SV77" s="369"/>
      <c r="SW77" s="369"/>
      <c r="SX77" s="369"/>
      <c r="SY77" s="369"/>
      <c r="SZ77" s="369"/>
      <c r="TA77" s="369"/>
      <c r="TB77" s="369"/>
      <c r="TC77" s="369"/>
      <c r="TD77" s="369"/>
      <c r="TE77" s="369"/>
      <c r="TF77" s="369"/>
      <c r="TG77" s="369"/>
      <c r="TH77" s="369"/>
      <c r="TI77" s="369"/>
      <c r="TJ77" s="369"/>
      <c r="TK77" s="369"/>
      <c r="TL77" s="369"/>
      <c r="TM77" s="369"/>
      <c r="TN77" s="369"/>
      <c r="TO77" s="369"/>
      <c r="TP77" s="369"/>
      <c r="TQ77" s="369"/>
      <c r="TR77" s="369"/>
      <c r="TS77" s="369"/>
      <c r="TT77" s="369"/>
      <c r="TU77" s="369"/>
      <c r="TV77" s="369"/>
      <c r="TW77" s="369"/>
      <c r="TX77" s="369"/>
      <c r="TY77" s="369"/>
      <c r="TZ77" s="369"/>
      <c r="UA77" s="369"/>
      <c r="UB77" s="369"/>
      <c r="UC77" s="369"/>
      <c r="UD77" s="369"/>
      <c r="UE77" s="369"/>
      <c r="UF77" s="369"/>
      <c r="UG77" s="369"/>
      <c r="UH77" s="369"/>
      <c r="UI77" s="369"/>
      <c r="UJ77" s="369"/>
      <c r="UK77" s="369"/>
      <c r="UL77" s="369"/>
      <c r="UM77" s="369"/>
      <c r="UN77" s="369"/>
      <c r="UO77" s="369"/>
      <c r="UP77" s="369"/>
      <c r="UQ77" s="369"/>
      <c r="UR77" s="369"/>
      <c r="US77" s="369"/>
      <c r="UT77" s="369"/>
      <c r="UU77" s="369"/>
      <c r="UV77" s="369"/>
      <c r="UW77" s="369"/>
      <c r="UX77" s="369"/>
      <c r="UY77" s="369"/>
      <c r="UZ77" s="369"/>
      <c r="VA77" s="369"/>
      <c r="VB77" s="369"/>
      <c r="VC77" s="369"/>
      <c r="VD77" s="369"/>
      <c r="VE77" s="369"/>
      <c r="VF77" s="369"/>
      <c r="VG77" s="369"/>
      <c r="VH77" s="369"/>
      <c r="VI77" s="369"/>
      <c r="VJ77" s="369"/>
      <c r="VK77" s="369"/>
      <c r="VL77" s="369"/>
      <c r="VM77" s="369"/>
      <c r="VN77" s="369"/>
      <c r="VO77" s="369"/>
      <c r="VP77" s="369"/>
      <c r="VQ77" s="369"/>
      <c r="VR77" s="369"/>
      <c r="VS77" s="369"/>
      <c r="VT77" s="369"/>
      <c r="VU77" s="369"/>
      <c r="VV77" s="369"/>
      <c r="VW77" s="369"/>
      <c r="VX77" s="369"/>
      <c r="VY77" s="369"/>
      <c r="VZ77" s="369"/>
      <c r="WA77" s="369"/>
      <c r="WB77" s="369"/>
      <c r="WC77" s="369"/>
      <c r="WD77" s="369"/>
      <c r="WE77" s="369"/>
      <c r="WF77" s="369"/>
      <c r="WG77" s="369"/>
      <c r="WH77" s="369"/>
      <c r="WI77" s="369"/>
      <c r="WJ77" s="369"/>
      <c r="WK77" s="369"/>
      <c r="WL77" s="369"/>
      <c r="WM77" s="369"/>
      <c r="WN77" s="369"/>
      <c r="WO77" s="369"/>
      <c r="WP77" s="369"/>
      <c r="WQ77" s="369"/>
      <c r="WR77" s="369"/>
      <c r="WS77" s="369"/>
      <c r="WT77" s="369"/>
      <c r="WU77" s="369"/>
      <c r="WV77" s="369"/>
      <c r="WW77" s="369"/>
      <c r="WX77" s="369"/>
      <c r="WY77" s="369"/>
      <c r="WZ77" s="369"/>
      <c r="XA77" s="369"/>
      <c r="XB77" s="369"/>
      <c r="XC77" s="369"/>
      <c r="XD77" s="369"/>
      <c r="XE77" s="369"/>
      <c r="XF77" s="369"/>
      <c r="XG77" s="369"/>
      <c r="XH77" s="369"/>
      <c r="XI77" s="369"/>
      <c r="XJ77" s="369"/>
      <c r="XK77" s="369"/>
      <c r="XL77" s="369"/>
      <c r="XM77" s="369"/>
      <c r="XN77" s="369"/>
      <c r="XO77" s="369"/>
      <c r="XP77" s="369"/>
      <c r="XQ77" s="369"/>
      <c r="XR77" s="369"/>
      <c r="XS77" s="369"/>
      <c r="XT77" s="369"/>
      <c r="XU77" s="369"/>
      <c r="XV77" s="369"/>
      <c r="XW77" s="369"/>
      <c r="XX77" s="369"/>
      <c r="XY77" s="369"/>
      <c r="XZ77" s="369"/>
      <c r="YA77" s="369"/>
      <c r="YB77" s="369"/>
      <c r="YC77" s="369"/>
      <c r="YD77" s="369"/>
      <c r="YE77" s="369"/>
      <c r="YF77" s="369"/>
      <c r="YG77" s="369"/>
      <c r="YH77" s="369"/>
      <c r="YI77" s="369"/>
      <c r="YJ77" s="369"/>
      <c r="YK77" s="369"/>
      <c r="YL77" s="369"/>
      <c r="YM77" s="369"/>
      <c r="YN77" s="369"/>
      <c r="YO77" s="369"/>
      <c r="YP77" s="369"/>
      <c r="YQ77" s="369"/>
      <c r="YR77" s="369"/>
      <c r="YS77" s="369"/>
      <c r="YT77" s="369"/>
      <c r="YU77" s="369"/>
      <c r="YV77" s="369"/>
      <c r="YW77" s="369"/>
      <c r="YX77" s="369"/>
      <c r="YY77" s="369"/>
      <c r="YZ77" s="369"/>
      <c r="ZA77" s="369"/>
      <c r="ZB77" s="369"/>
      <c r="ZC77" s="369"/>
      <c r="ZD77" s="369"/>
      <c r="ZE77" s="369"/>
      <c r="ZF77" s="369"/>
      <c r="ZG77" s="369"/>
      <c r="ZH77" s="369"/>
      <c r="ZI77" s="369"/>
      <c r="ZJ77" s="369"/>
      <c r="ZK77" s="369"/>
      <c r="ZL77" s="369"/>
      <c r="ZM77" s="369"/>
      <c r="ZN77" s="369"/>
      <c r="ZO77" s="369"/>
      <c r="ZP77" s="369"/>
      <c r="ZQ77" s="369"/>
      <c r="ZR77" s="369"/>
      <c r="ZS77" s="369"/>
      <c r="ZT77" s="369"/>
      <c r="ZU77" s="369"/>
      <c r="ZV77" s="369"/>
      <c r="ZW77" s="369"/>
      <c r="ZX77" s="369"/>
      <c r="ZY77" s="369"/>
      <c r="ZZ77" s="369"/>
      <c r="AAA77" s="369"/>
      <c r="AAB77" s="369"/>
      <c r="AAC77" s="369"/>
      <c r="AAD77" s="369"/>
      <c r="AAE77" s="369"/>
      <c r="AAF77" s="369"/>
      <c r="AAG77" s="369"/>
      <c r="AAH77" s="369"/>
      <c r="AAI77" s="369"/>
      <c r="AAJ77" s="369"/>
      <c r="AAK77" s="369"/>
      <c r="AAL77" s="369"/>
      <c r="AAM77" s="369"/>
      <c r="AAN77" s="369"/>
      <c r="AAO77" s="369"/>
      <c r="AAP77" s="369"/>
      <c r="AAQ77" s="369"/>
      <c r="AAR77" s="369"/>
      <c r="AAS77" s="369"/>
      <c r="AAT77" s="369"/>
      <c r="AAU77" s="369"/>
      <c r="AAV77" s="369"/>
      <c r="AAW77" s="369"/>
      <c r="AAX77" s="369"/>
      <c r="AAY77" s="369"/>
      <c r="AAZ77" s="369"/>
      <c r="ABA77" s="369"/>
      <c r="ABB77" s="369"/>
      <c r="ABC77" s="369"/>
      <c r="ABD77" s="369"/>
      <c r="ABE77" s="369"/>
      <c r="ABF77" s="369"/>
      <c r="ABG77" s="369"/>
      <c r="ABH77" s="369"/>
      <c r="ABI77" s="369"/>
      <c r="ABJ77" s="369"/>
      <c r="ABK77" s="369"/>
      <c r="ABL77" s="369"/>
      <c r="ABM77" s="369"/>
      <c r="ABN77" s="369"/>
      <c r="ABO77" s="369"/>
      <c r="ABP77" s="369"/>
      <c r="ABQ77" s="369"/>
      <c r="ABR77" s="369"/>
      <c r="ABS77" s="369"/>
      <c r="ABT77" s="369"/>
      <c r="ABU77" s="369"/>
      <c r="ABV77" s="369"/>
      <c r="ABW77" s="369"/>
      <c r="ABX77" s="369"/>
      <c r="ABY77" s="369"/>
      <c r="ABZ77" s="369"/>
      <c r="ACA77" s="369"/>
      <c r="ACB77" s="369"/>
      <c r="ACC77" s="369"/>
      <c r="ACD77" s="369"/>
      <c r="ACE77" s="369"/>
      <c r="ACF77" s="369"/>
      <c r="ACG77" s="369"/>
      <c r="ACH77" s="369"/>
      <c r="ACI77" s="369"/>
      <c r="ACJ77" s="369"/>
      <c r="ACK77" s="369"/>
      <c r="ACL77" s="369"/>
      <c r="ACM77" s="369"/>
      <c r="ACN77" s="369"/>
      <c r="ACO77" s="369"/>
      <c r="ACP77" s="369"/>
      <c r="ACQ77" s="369"/>
      <c r="ACR77" s="369"/>
      <c r="ACS77" s="369"/>
      <c r="ACT77" s="369"/>
      <c r="ACU77" s="369"/>
      <c r="ACV77" s="369"/>
      <c r="ACW77" s="369"/>
      <c r="ACX77" s="369"/>
      <c r="ACY77" s="369"/>
      <c r="ACZ77" s="369"/>
      <c r="ADA77" s="369"/>
      <c r="ADB77" s="369"/>
      <c r="ADC77" s="369"/>
      <c r="ADD77" s="369"/>
      <c r="ADE77" s="369"/>
      <c r="ADF77" s="369"/>
      <c r="ADG77" s="369"/>
      <c r="ADH77" s="369"/>
      <c r="ADI77" s="369"/>
      <c r="ADJ77" s="369"/>
      <c r="ADK77" s="369"/>
      <c r="ADL77" s="369"/>
      <c r="ADM77" s="369"/>
      <c r="ADN77" s="369"/>
      <c r="ADO77" s="369"/>
      <c r="ADP77" s="369"/>
      <c r="ADQ77" s="369"/>
      <c r="ADR77" s="369"/>
      <c r="ADS77" s="369"/>
      <c r="ADT77" s="369"/>
      <c r="ADU77" s="369"/>
      <c r="ADV77" s="369"/>
      <c r="ADW77" s="369"/>
      <c r="ADX77" s="369"/>
      <c r="ADY77" s="369"/>
      <c r="ADZ77" s="369"/>
      <c r="AEA77" s="369"/>
      <c r="AEB77" s="369"/>
      <c r="AEC77" s="369"/>
      <c r="AED77" s="369"/>
      <c r="AEE77" s="369"/>
      <c r="AEF77" s="369"/>
      <c r="AEG77" s="369"/>
      <c r="AEH77" s="369"/>
      <c r="AEI77" s="369"/>
      <c r="AEJ77" s="369"/>
      <c r="AEK77" s="369"/>
      <c r="AEL77" s="369"/>
      <c r="AEM77" s="369"/>
      <c r="AEN77" s="369"/>
      <c r="AEO77" s="369"/>
      <c r="AEP77" s="369"/>
      <c r="AEQ77" s="369"/>
      <c r="AER77" s="369"/>
      <c r="AES77" s="369"/>
      <c r="AET77" s="369"/>
      <c r="AEU77" s="369"/>
      <c r="AEV77" s="369"/>
      <c r="AEW77" s="369"/>
      <c r="AEX77" s="369"/>
      <c r="AEY77" s="369"/>
      <c r="AEZ77" s="369"/>
      <c r="AFA77" s="369"/>
      <c r="AFB77" s="369"/>
      <c r="AFC77" s="369"/>
      <c r="AFD77" s="369"/>
      <c r="AFE77" s="369"/>
      <c r="AFF77" s="369"/>
      <c r="AFG77" s="369"/>
      <c r="AFH77" s="369"/>
      <c r="AFI77" s="369"/>
      <c r="AFJ77" s="369"/>
      <c r="AFK77" s="369"/>
      <c r="AFL77" s="369"/>
      <c r="AFM77" s="369"/>
      <c r="AFN77" s="369"/>
      <c r="AFO77" s="369"/>
      <c r="AFP77" s="369"/>
      <c r="AFQ77" s="369"/>
      <c r="AFR77" s="369"/>
      <c r="AFS77" s="369"/>
      <c r="AFT77" s="369"/>
      <c r="AFU77" s="369"/>
      <c r="AFV77" s="369"/>
      <c r="AFW77" s="369"/>
      <c r="AFX77" s="369"/>
      <c r="AFY77" s="369"/>
      <c r="AFZ77" s="369"/>
      <c r="AGA77" s="369"/>
      <c r="AGB77" s="369"/>
      <c r="AGC77" s="369"/>
      <c r="AGD77" s="369"/>
      <c r="AGE77" s="369"/>
      <c r="AGF77" s="369"/>
      <c r="AGG77" s="369"/>
      <c r="AGH77" s="369"/>
      <c r="AGI77" s="369"/>
      <c r="AGJ77" s="369"/>
      <c r="AGK77" s="369"/>
      <c r="AGL77" s="369"/>
      <c r="AGM77" s="369"/>
      <c r="AGN77" s="369"/>
      <c r="AGO77" s="369"/>
      <c r="AGP77" s="369"/>
      <c r="AGQ77" s="369"/>
      <c r="AGR77" s="369"/>
      <c r="AGS77" s="369"/>
      <c r="AGT77" s="369"/>
      <c r="AGU77" s="369"/>
      <c r="AGV77" s="369"/>
      <c r="AGW77" s="369"/>
      <c r="AGX77" s="369"/>
      <c r="AGY77" s="369"/>
      <c r="AGZ77" s="369"/>
      <c r="AHA77" s="369"/>
      <c r="AHB77" s="369"/>
      <c r="AHC77" s="369"/>
      <c r="AHD77" s="369"/>
      <c r="AHE77" s="369"/>
      <c r="AHF77" s="369"/>
      <c r="AHG77" s="369"/>
      <c r="AHH77" s="369"/>
      <c r="AHI77" s="369"/>
      <c r="AHJ77" s="369"/>
      <c r="AHK77" s="369"/>
      <c r="AHL77" s="369"/>
      <c r="AHM77" s="369"/>
      <c r="AHN77" s="369"/>
      <c r="AHO77" s="369"/>
      <c r="AHP77" s="369"/>
      <c r="AHQ77" s="369"/>
      <c r="AHR77" s="369"/>
      <c r="AHS77" s="369"/>
      <c r="AHT77" s="369"/>
      <c r="AHU77" s="369"/>
      <c r="AHV77" s="369"/>
      <c r="AHW77" s="369"/>
      <c r="AHX77" s="369"/>
      <c r="AHY77" s="369"/>
      <c r="AHZ77" s="369"/>
      <c r="AIA77" s="369"/>
      <c r="AIB77" s="369"/>
      <c r="AIC77" s="369"/>
      <c r="AID77" s="369"/>
      <c r="AIE77" s="369"/>
      <c r="AIF77" s="369"/>
      <c r="AIG77" s="369"/>
      <c r="AIH77" s="369"/>
      <c r="AII77" s="369"/>
      <c r="AIJ77" s="369"/>
      <c r="AIK77" s="369"/>
      <c r="AIL77" s="369"/>
      <c r="AIM77" s="369"/>
      <c r="AIN77" s="369"/>
      <c r="AIO77" s="369"/>
      <c r="AIP77" s="369"/>
      <c r="AIQ77" s="369"/>
      <c r="AIR77" s="369"/>
      <c r="AIS77" s="369"/>
      <c r="AIT77" s="369"/>
      <c r="AIU77" s="369"/>
      <c r="AIV77" s="369"/>
      <c r="AIW77" s="369"/>
      <c r="AIX77" s="369"/>
      <c r="AIY77" s="369"/>
      <c r="AIZ77" s="369"/>
      <c r="AJA77" s="369"/>
      <c r="AJB77" s="369"/>
      <c r="AJC77" s="369"/>
      <c r="AJD77" s="369"/>
      <c r="AJE77" s="369"/>
      <c r="AJF77" s="369"/>
      <c r="AJG77" s="369"/>
      <c r="AJH77" s="369"/>
      <c r="AJI77" s="369"/>
      <c r="AJJ77" s="369"/>
      <c r="AJK77" s="369"/>
      <c r="AJL77" s="369"/>
      <c r="AJM77" s="369"/>
      <c r="AJN77" s="369"/>
      <c r="AJO77" s="369"/>
      <c r="AJP77" s="369"/>
      <c r="AJQ77" s="369"/>
      <c r="AJR77" s="369"/>
      <c r="AJS77" s="369"/>
      <c r="AJT77" s="369"/>
      <c r="AJU77" s="369"/>
      <c r="AJV77" s="369"/>
      <c r="AJW77" s="369"/>
      <c r="AJX77" s="369"/>
      <c r="AJY77" s="369"/>
      <c r="AJZ77" s="369"/>
      <c r="AKA77" s="369"/>
      <c r="AKB77" s="369"/>
      <c r="AKC77" s="369"/>
      <c r="AKD77" s="369"/>
      <c r="AKE77" s="369"/>
      <c r="AKF77" s="369"/>
      <c r="AKG77" s="369"/>
      <c r="AKH77" s="369"/>
      <c r="AKI77" s="369"/>
      <c r="AKJ77" s="369"/>
      <c r="AKK77" s="369"/>
      <c r="AKL77" s="369"/>
      <c r="AKM77" s="369"/>
      <c r="AKN77" s="369"/>
      <c r="AKO77" s="369"/>
      <c r="AKP77" s="369"/>
      <c r="AKQ77" s="369"/>
      <c r="AKR77" s="369"/>
      <c r="AKS77" s="369"/>
      <c r="AKT77" s="369"/>
      <c r="AKU77" s="369"/>
      <c r="AKV77" s="369"/>
      <c r="AKW77" s="369"/>
      <c r="AKX77" s="369"/>
      <c r="AKY77" s="369"/>
      <c r="AKZ77" s="369"/>
      <c r="ALA77" s="369"/>
      <c r="ALB77" s="369"/>
      <c r="ALC77" s="369"/>
      <c r="ALD77" s="369"/>
      <c r="ALE77" s="369"/>
      <c r="ALF77" s="369"/>
      <c r="ALG77" s="369"/>
      <c r="ALH77" s="369"/>
      <c r="ALI77" s="369"/>
      <c r="ALJ77" s="369"/>
      <c r="ALK77" s="369"/>
      <c r="ALL77" s="369"/>
      <c r="ALM77" s="369"/>
      <c r="ALN77" s="369"/>
      <c r="ALO77" s="369"/>
      <c r="ALP77" s="369"/>
      <c r="ALQ77" s="369"/>
      <c r="ALR77" s="369"/>
      <c r="ALS77" s="369"/>
      <c r="ALT77" s="369"/>
      <c r="ALU77" s="369"/>
      <c r="ALV77" s="369"/>
      <c r="ALW77" s="369"/>
      <c r="ALX77" s="369"/>
      <c r="ALY77" s="369"/>
      <c r="ALZ77" s="369"/>
      <c r="AMA77" s="369"/>
      <c r="AMB77" s="369"/>
      <c r="AMC77" s="369"/>
      <c r="AMD77" s="369"/>
      <c r="AME77" s="369"/>
      <c r="AMF77" s="369"/>
      <c r="AMG77" s="369"/>
      <c r="AMH77" s="369"/>
      <c r="AMI77" s="369"/>
      <c r="AMJ77" s="369"/>
      <c r="AMK77" s="369"/>
      <c r="AML77" s="369"/>
      <c r="AMM77" s="369"/>
      <c r="AMN77" s="369"/>
      <c r="AMO77" s="369"/>
      <c r="AMP77" s="369"/>
      <c r="AMQ77" s="369"/>
      <c r="AMR77" s="369"/>
      <c r="AMS77" s="369"/>
      <c r="AMT77" s="369"/>
      <c r="AMU77" s="369"/>
      <c r="AMV77" s="369"/>
      <c r="AMW77" s="369"/>
      <c r="AMX77" s="369"/>
      <c r="AMY77" s="369"/>
      <c r="AMZ77" s="369"/>
      <c r="ANA77" s="369"/>
      <c r="ANB77" s="369"/>
      <c r="ANC77" s="369"/>
      <c r="AND77" s="369"/>
      <c r="ANE77" s="369"/>
      <c r="ANF77" s="369"/>
      <c r="ANG77" s="369"/>
      <c r="ANH77" s="369"/>
      <c r="ANI77" s="369"/>
      <c r="ANJ77" s="369"/>
      <c r="ANK77" s="369"/>
      <c r="ANL77" s="369"/>
      <c r="ANM77" s="369"/>
      <c r="ANN77" s="369"/>
      <c r="ANO77" s="369"/>
      <c r="ANP77" s="369"/>
      <c r="ANQ77" s="369"/>
      <c r="ANR77" s="369"/>
      <c r="ANS77" s="369"/>
      <c r="ANT77" s="369"/>
      <c r="ANU77" s="369"/>
      <c r="ANV77" s="369"/>
      <c r="ANW77" s="369"/>
      <c r="ANX77" s="369"/>
      <c r="ANY77" s="369"/>
      <c r="ANZ77" s="369"/>
      <c r="AOA77" s="369"/>
      <c r="AOB77" s="369"/>
      <c r="AOC77" s="369"/>
      <c r="AOD77" s="369"/>
      <c r="AOE77" s="369"/>
      <c r="AOF77" s="369"/>
      <c r="AOG77" s="369"/>
      <c r="AOH77" s="369"/>
      <c r="AOI77" s="369"/>
      <c r="AOJ77" s="369"/>
      <c r="AOK77" s="369"/>
      <c r="AOL77" s="369"/>
      <c r="AOM77" s="369"/>
      <c r="AON77" s="369"/>
      <c r="AOO77" s="369"/>
      <c r="AOP77" s="369"/>
      <c r="AOQ77" s="369"/>
      <c r="AOR77" s="369"/>
      <c r="AOS77" s="369"/>
      <c r="AOT77" s="369"/>
      <c r="AOU77" s="369"/>
      <c r="AOV77" s="369"/>
      <c r="AOW77" s="369"/>
      <c r="AOX77" s="369"/>
      <c r="AOY77" s="369"/>
      <c r="AOZ77" s="369"/>
      <c r="APA77" s="369"/>
      <c r="APB77" s="369"/>
      <c r="APC77" s="369"/>
      <c r="APD77" s="369"/>
      <c r="APE77" s="369"/>
      <c r="APF77" s="369"/>
      <c r="APG77" s="369"/>
      <c r="APH77" s="369"/>
      <c r="API77" s="369"/>
      <c r="APJ77" s="369"/>
      <c r="APK77" s="369"/>
      <c r="APL77" s="369"/>
      <c r="APM77" s="369"/>
      <c r="APN77" s="369"/>
      <c r="APO77" s="369"/>
      <c r="APP77" s="369"/>
      <c r="APQ77" s="369"/>
      <c r="APR77" s="369"/>
      <c r="APS77" s="369"/>
      <c r="APT77" s="369"/>
      <c r="APU77" s="369"/>
      <c r="APV77" s="369"/>
      <c r="APW77" s="369"/>
      <c r="APX77" s="369"/>
      <c r="APY77" s="369"/>
      <c r="APZ77" s="369"/>
      <c r="AQA77" s="369"/>
      <c r="AQB77" s="369"/>
      <c r="AQC77" s="369"/>
      <c r="AQD77" s="369"/>
      <c r="AQE77" s="369"/>
      <c r="AQF77" s="369"/>
      <c r="AQG77" s="369"/>
      <c r="AQH77" s="369"/>
      <c r="AQI77" s="369"/>
      <c r="AQJ77" s="369"/>
      <c r="AQK77" s="369"/>
      <c r="AQL77" s="369"/>
      <c r="AQM77" s="369"/>
      <c r="AQN77" s="369"/>
      <c r="AQO77" s="369"/>
      <c r="AQP77" s="369"/>
      <c r="AQQ77" s="369"/>
      <c r="AQR77" s="369"/>
      <c r="AQS77" s="369"/>
      <c r="AQT77" s="369"/>
      <c r="AQU77" s="369"/>
      <c r="AQV77" s="369"/>
      <c r="AQW77" s="369"/>
      <c r="AQX77" s="369"/>
      <c r="AQY77" s="369"/>
      <c r="AQZ77" s="369"/>
      <c r="ARA77" s="369"/>
      <c r="ARB77" s="369"/>
      <c r="ARC77" s="369"/>
      <c r="ARD77" s="369"/>
      <c r="ARE77" s="369"/>
      <c r="ARF77" s="369"/>
      <c r="ARG77" s="369"/>
      <c r="ARH77" s="369"/>
      <c r="ARI77" s="369"/>
      <c r="ARJ77" s="369"/>
      <c r="ARK77" s="369"/>
      <c r="ARL77" s="369"/>
      <c r="ARM77" s="369"/>
      <c r="ARN77" s="369"/>
      <c r="ARO77" s="369"/>
      <c r="ARP77" s="369"/>
      <c r="ARQ77" s="369"/>
      <c r="ARR77" s="369"/>
      <c r="ARS77" s="369"/>
      <c r="ART77" s="369"/>
      <c r="ARU77" s="369"/>
      <c r="ARV77" s="369"/>
      <c r="ARW77" s="369"/>
      <c r="ARX77" s="369"/>
      <c r="ARY77" s="369"/>
      <c r="ARZ77" s="369"/>
      <c r="ASA77" s="369"/>
      <c r="ASB77" s="369"/>
      <c r="ASC77" s="369"/>
      <c r="ASD77" s="369"/>
      <c r="ASE77" s="369"/>
      <c r="ASF77" s="369"/>
      <c r="ASG77" s="369"/>
      <c r="ASH77" s="369"/>
      <c r="ASI77" s="369"/>
      <c r="ASJ77" s="369"/>
      <c r="ASK77" s="369"/>
      <c r="ASL77" s="369"/>
      <c r="ASM77" s="369"/>
      <c r="ASN77" s="369"/>
      <c r="ASO77" s="369"/>
      <c r="ASP77" s="369"/>
      <c r="ASQ77" s="369"/>
      <c r="ASR77" s="369"/>
      <c r="ASS77" s="369"/>
      <c r="AST77" s="369"/>
      <c r="ASU77" s="369"/>
      <c r="ASV77" s="369"/>
      <c r="ASW77" s="369"/>
      <c r="ASX77" s="369"/>
      <c r="ASY77" s="369"/>
      <c r="ASZ77" s="369"/>
      <c r="ATA77" s="369"/>
      <c r="ATB77" s="369"/>
      <c r="ATC77" s="369"/>
      <c r="ATD77" s="369"/>
      <c r="ATE77" s="369"/>
      <c r="ATF77" s="369"/>
      <c r="ATG77" s="369"/>
      <c r="ATH77" s="369"/>
      <c r="ATI77" s="369"/>
      <c r="ATJ77" s="369"/>
      <c r="ATK77" s="369"/>
      <c r="ATL77" s="369"/>
      <c r="ATM77" s="369"/>
      <c r="ATN77" s="369"/>
      <c r="ATO77" s="369"/>
      <c r="ATP77" s="369"/>
      <c r="ATQ77" s="369"/>
      <c r="ATR77" s="369"/>
      <c r="ATS77" s="369"/>
      <c r="ATT77" s="369"/>
      <c r="ATU77" s="369"/>
      <c r="ATV77" s="369"/>
      <c r="ATW77" s="369"/>
      <c r="ATX77" s="369"/>
      <c r="ATY77" s="369"/>
      <c r="ATZ77" s="369"/>
      <c r="AUA77" s="369"/>
      <c r="AUB77" s="369"/>
      <c r="AUC77" s="369"/>
      <c r="AUD77" s="369"/>
      <c r="AUE77" s="369"/>
      <c r="AUF77" s="369"/>
      <c r="AUG77" s="369"/>
      <c r="AUH77" s="369"/>
      <c r="AUI77" s="369"/>
      <c r="AUJ77" s="369"/>
      <c r="AUK77" s="369"/>
      <c r="AUL77" s="369"/>
      <c r="AUM77" s="369"/>
      <c r="AUN77" s="369"/>
      <c r="AUO77" s="369"/>
      <c r="AUP77" s="369"/>
      <c r="AUQ77" s="369"/>
      <c r="AUR77" s="369"/>
      <c r="AUS77" s="369"/>
      <c r="AUT77" s="369"/>
      <c r="AUU77" s="369"/>
      <c r="AUV77" s="369"/>
      <c r="AUW77" s="369"/>
      <c r="AUX77" s="369"/>
      <c r="AUY77" s="369"/>
      <c r="AUZ77" s="369"/>
      <c r="AVA77" s="369"/>
      <c r="AVB77" s="369"/>
      <c r="AVC77" s="369"/>
      <c r="AVD77" s="369"/>
      <c r="AVE77" s="369"/>
      <c r="AVF77" s="369"/>
      <c r="AVG77" s="369"/>
      <c r="AVH77" s="369"/>
      <c r="AVI77" s="369"/>
      <c r="AVJ77" s="369"/>
      <c r="AVK77" s="369"/>
      <c r="AVL77" s="369"/>
      <c r="AVM77" s="369"/>
      <c r="AVN77" s="369"/>
      <c r="AVO77" s="369"/>
      <c r="AVP77" s="369"/>
      <c r="AVQ77" s="369"/>
      <c r="AVR77" s="369"/>
      <c r="AVS77" s="369"/>
      <c r="AVT77" s="369"/>
      <c r="AVU77" s="369"/>
      <c r="AVV77" s="369"/>
      <c r="AVW77" s="369"/>
      <c r="AVX77" s="369"/>
      <c r="AVY77" s="369"/>
      <c r="AVZ77" s="369"/>
      <c r="AWA77" s="369"/>
      <c r="AWB77" s="369"/>
      <c r="AWC77" s="369"/>
      <c r="AWD77" s="369"/>
      <c r="AWE77" s="369"/>
      <c r="AWF77" s="369"/>
      <c r="AWG77" s="369"/>
      <c r="AWH77" s="369"/>
      <c r="AWI77" s="369"/>
      <c r="AWJ77" s="369"/>
      <c r="AWK77" s="369"/>
      <c r="AWL77" s="369"/>
      <c r="AWM77" s="369"/>
      <c r="AWN77" s="369"/>
      <c r="AWO77" s="369"/>
      <c r="AWP77" s="369"/>
      <c r="AWQ77" s="369"/>
      <c r="AWR77" s="369"/>
      <c r="AWS77" s="369"/>
      <c r="AWT77" s="369"/>
      <c r="AWU77" s="369"/>
      <c r="AWV77" s="369"/>
      <c r="AWW77" s="369"/>
      <c r="AWX77" s="369"/>
      <c r="AWY77" s="369"/>
      <c r="AWZ77" s="369"/>
      <c r="AXA77" s="369"/>
      <c r="AXB77" s="369"/>
      <c r="AXC77" s="369"/>
      <c r="AXD77" s="369"/>
      <c r="AXE77" s="369"/>
      <c r="AXF77" s="369"/>
      <c r="AXG77" s="369"/>
      <c r="AXH77" s="369"/>
      <c r="AXI77" s="369"/>
      <c r="AXJ77" s="369"/>
      <c r="AXK77" s="369"/>
      <c r="AXL77" s="369"/>
      <c r="AXM77" s="369"/>
      <c r="AXN77" s="369"/>
      <c r="AXO77" s="369"/>
      <c r="AXP77" s="369"/>
      <c r="AXQ77" s="369"/>
      <c r="AXR77" s="369"/>
      <c r="AXS77" s="369"/>
      <c r="AXT77" s="369"/>
      <c r="AXU77" s="369"/>
      <c r="AXV77" s="369"/>
      <c r="AXW77" s="369"/>
      <c r="AXX77" s="369"/>
      <c r="AXY77" s="369"/>
      <c r="AXZ77" s="369"/>
      <c r="AYA77" s="369"/>
      <c r="AYB77" s="369"/>
      <c r="AYC77" s="369"/>
      <c r="AYD77" s="369"/>
      <c r="AYE77" s="369"/>
      <c r="AYF77" s="369"/>
      <c r="AYG77" s="369"/>
      <c r="AYH77" s="369"/>
      <c r="AYI77" s="369"/>
      <c r="AYJ77" s="369"/>
      <c r="AYK77" s="369"/>
      <c r="AYL77" s="369"/>
      <c r="AYM77" s="369"/>
      <c r="AYN77" s="369"/>
      <c r="AYO77" s="369"/>
      <c r="AYP77" s="369"/>
      <c r="AYQ77" s="369"/>
      <c r="AYR77" s="369"/>
      <c r="AYS77" s="369"/>
      <c r="AYT77" s="369"/>
      <c r="AYU77" s="369"/>
      <c r="AYV77" s="369"/>
      <c r="AYW77" s="369"/>
      <c r="AYX77" s="369"/>
      <c r="AYY77" s="369"/>
      <c r="AYZ77" s="369"/>
      <c r="AZA77" s="369"/>
      <c r="AZB77" s="369"/>
      <c r="AZC77" s="369"/>
      <c r="AZD77" s="369"/>
      <c r="AZE77" s="369"/>
      <c r="AZF77" s="369"/>
      <c r="AZG77" s="369"/>
      <c r="AZH77" s="369"/>
      <c r="AZI77" s="369"/>
      <c r="AZJ77" s="369"/>
      <c r="AZK77" s="369"/>
      <c r="AZL77" s="369"/>
      <c r="AZM77" s="369"/>
      <c r="AZN77" s="369"/>
      <c r="AZO77" s="369"/>
      <c r="AZP77" s="369"/>
      <c r="AZQ77" s="369"/>
      <c r="AZR77" s="369"/>
      <c r="AZS77" s="369"/>
      <c r="AZT77" s="369"/>
      <c r="AZU77" s="369"/>
      <c r="AZV77" s="369"/>
      <c r="AZW77" s="369"/>
      <c r="AZX77" s="369"/>
      <c r="AZY77" s="369"/>
      <c r="AZZ77" s="369"/>
      <c r="BAA77" s="369"/>
      <c r="BAB77" s="369"/>
      <c r="BAC77" s="369"/>
      <c r="BAD77" s="369"/>
      <c r="BAE77" s="369"/>
      <c r="BAF77" s="369"/>
      <c r="BAG77" s="369"/>
      <c r="BAH77" s="369"/>
      <c r="BAI77" s="369"/>
      <c r="BAJ77" s="369"/>
      <c r="BAK77" s="369"/>
      <c r="BAL77" s="369"/>
      <c r="BAM77" s="369"/>
      <c r="BAN77" s="369"/>
      <c r="BAO77" s="369"/>
      <c r="BAP77" s="369"/>
      <c r="BAQ77" s="369"/>
      <c r="BAR77" s="369"/>
      <c r="BAS77" s="369"/>
      <c r="BAT77" s="369"/>
      <c r="BAU77" s="369"/>
      <c r="BAV77" s="369"/>
      <c r="BAW77" s="369"/>
      <c r="BAX77" s="369"/>
      <c r="BAY77" s="369"/>
      <c r="BAZ77" s="369"/>
      <c r="BBA77" s="369"/>
      <c r="BBB77" s="369"/>
      <c r="BBC77" s="369"/>
      <c r="BBD77" s="369"/>
      <c r="BBE77" s="369"/>
      <c r="BBF77" s="369"/>
      <c r="BBG77" s="369"/>
      <c r="BBH77" s="369"/>
      <c r="BBI77" s="369"/>
      <c r="BBJ77" s="369"/>
      <c r="BBK77" s="369"/>
      <c r="BBL77" s="369"/>
      <c r="BBM77" s="369"/>
      <c r="BBN77" s="369"/>
      <c r="BBO77" s="369"/>
      <c r="BBP77" s="369"/>
      <c r="BBQ77" s="369"/>
      <c r="BBR77" s="369"/>
      <c r="BBS77" s="369"/>
      <c r="BBT77" s="369"/>
      <c r="BBU77" s="369"/>
      <c r="BBV77" s="369"/>
      <c r="BBW77" s="369"/>
      <c r="BBX77" s="369"/>
      <c r="BBY77" s="369"/>
      <c r="BBZ77" s="369"/>
      <c r="BCA77" s="369"/>
      <c r="BCB77" s="369"/>
      <c r="BCC77" s="369"/>
      <c r="BCD77" s="369"/>
      <c r="BCE77" s="369"/>
      <c r="BCF77" s="369"/>
      <c r="BCG77" s="369"/>
      <c r="BCH77" s="369"/>
      <c r="BCI77" s="369"/>
      <c r="BCJ77" s="369"/>
      <c r="BCK77" s="369"/>
      <c r="BCL77" s="369"/>
      <c r="BCM77" s="369"/>
      <c r="BCN77" s="369"/>
      <c r="BCO77" s="369"/>
      <c r="BCP77" s="369"/>
      <c r="BCQ77" s="369"/>
      <c r="BCR77" s="369"/>
      <c r="BCS77" s="369"/>
      <c r="BCT77" s="369"/>
      <c r="BCU77" s="369"/>
      <c r="BCV77" s="369"/>
      <c r="BCW77" s="369"/>
      <c r="BCX77" s="369"/>
      <c r="BCY77" s="369"/>
      <c r="BCZ77" s="369"/>
      <c r="BDA77" s="369"/>
      <c r="BDB77" s="369"/>
      <c r="BDC77" s="369"/>
      <c r="BDD77" s="369"/>
      <c r="BDE77" s="369"/>
      <c r="BDF77" s="369"/>
      <c r="BDG77" s="369"/>
      <c r="BDH77" s="369"/>
      <c r="BDI77" s="369"/>
      <c r="BDJ77" s="369"/>
      <c r="BDK77" s="369"/>
      <c r="BDL77" s="369"/>
      <c r="BDM77" s="369"/>
      <c r="BDN77" s="369"/>
      <c r="BDO77" s="369"/>
      <c r="BDP77" s="369"/>
      <c r="BDQ77" s="369"/>
      <c r="BDR77" s="369"/>
      <c r="BDS77" s="369"/>
      <c r="BDT77" s="369"/>
      <c r="BDU77" s="369"/>
      <c r="BDV77" s="369"/>
      <c r="BDW77" s="369"/>
      <c r="BDX77" s="369"/>
      <c r="BDY77" s="369"/>
      <c r="BDZ77" s="369"/>
      <c r="BEA77" s="369"/>
      <c r="BEB77" s="369"/>
      <c r="BEC77" s="369"/>
      <c r="BED77" s="369"/>
      <c r="BEE77" s="369"/>
      <c r="BEF77" s="369"/>
      <c r="BEG77" s="369"/>
      <c r="BEH77" s="369"/>
      <c r="BEI77" s="369"/>
      <c r="BEJ77" s="369"/>
      <c r="BEK77" s="369"/>
      <c r="BEL77" s="369"/>
      <c r="BEM77" s="369"/>
      <c r="BEN77" s="369"/>
      <c r="BEO77" s="369"/>
      <c r="BEP77" s="369"/>
      <c r="BEQ77" s="369"/>
      <c r="BER77" s="369"/>
      <c r="BES77" s="369"/>
      <c r="BET77" s="369"/>
      <c r="BEU77" s="369"/>
      <c r="BEV77" s="369"/>
      <c r="BEW77" s="369"/>
      <c r="BEX77" s="369"/>
      <c r="BEY77" s="369"/>
      <c r="BEZ77" s="369"/>
      <c r="BFA77" s="369"/>
      <c r="BFB77" s="369"/>
      <c r="BFC77" s="369"/>
      <c r="BFD77" s="369"/>
      <c r="BFE77" s="369"/>
      <c r="BFF77" s="369"/>
      <c r="BFG77" s="369"/>
      <c r="BFH77" s="369"/>
      <c r="BFI77" s="369"/>
      <c r="BFJ77" s="369"/>
      <c r="BFK77" s="369"/>
      <c r="BFL77" s="369"/>
      <c r="BFM77" s="369"/>
      <c r="BFN77" s="369"/>
      <c r="BFO77" s="369"/>
      <c r="BFP77" s="369"/>
      <c r="BFQ77" s="369"/>
      <c r="BFR77" s="369"/>
      <c r="BFS77" s="369"/>
      <c r="BFT77" s="369"/>
      <c r="BFU77" s="369"/>
      <c r="BFV77" s="369"/>
      <c r="BFW77" s="369"/>
      <c r="BFX77" s="369"/>
      <c r="BFY77" s="369"/>
      <c r="BFZ77" s="369"/>
      <c r="BGA77" s="369"/>
      <c r="BGB77" s="369"/>
      <c r="BGC77" s="369"/>
      <c r="BGD77" s="369"/>
      <c r="BGE77" s="369"/>
      <c r="BGF77" s="369"/>
      <c r="BGG77" s="369"/>
      <c r="BGH77" s="369"/>
      <c r="BGI77" s="369"/>
      <c r="BGJ77" s="369"/>
      <c r="BGK77" s="369"/>
      <c r="BGL77" s="369"/>
      <c r="BGM77" s="369"/>
      <c r="BGN77" s="369"/>
      <c r="BGO77" s="369"/>
      <c r="BGP77" s="369"/>
      <c r="BGQ77" s="369"/>
      <c r="BGR77" s="369"/>
      <c r="BGS77" s="369"/>
      <c r="BGT77" s="369"/>
      <c r="BGU77" s="369"/>
      <c r="BGV77" s="369"/>
      <c r="BGW77" s="369"/>
      <c r="BGX77" s="369"/>
      <c r="BGY77" s="369"/>
      <c r="BGZ77" s="369"/>
      <c r="BHA77" s="369"/>
      <c r="BHB77" s="369"/>
      <c r="BHC77" s="369"/>
      <c r="BHD77" s="369"/>
      <c r="BHE77" s="369"/>
      <c r="BHF77" s="369"/>
      <c r="BHG77" s="369"/>
      <c r="BHH77" s="369"/>
      <c r="BHI77" s="369"/>
      <c r="BHJ77" s="369"/>
      <c r="BHK77" s="369"/>
      <c r="BHL77" s="369"/>
      <c r="BHM77" s="369"/>
      <c r="BHN77" s="369"/>
      <c r="BHO77" s="369"/>
      <c r="BHP77" s="369"/>
      <c r="BHQ77" s="369"/>
      <c r="BHR77" s="369"/>
      <c r="BHS77" s="369"/>
      <c r="BHT77" s="369"/>
      <c r="BHU77" s="369"/>
      <c r="BHV77" s="369"/>
      <c r="BHW77" s="369"/>
      <c r="BHX77" s="369"/>
      <c r="BHY77" s="369"/>
      <c r="BHZ77" s="369"/>
      <c r="BIA77" s="369"/>
      <c r="BIB77" s="369"/>
      <c r="BIC77" s="369"/>
      <c r="BID77" s="369"/>
      <c r="BIE77" s="369"/>
      <c r="BIF77" s="369"/>
      <c r="BIG77" s="369"/>
      <c r="BIH77" s="369"/>
      <c r="BII77" s="369"/>
      <c r="BIJ77" s="369"/>
      <c r="BIK77" s="369"/>
      <c r="BIL77" s="369"/>
      <c r="BIM77" s="369"/>
      <c r="BIN77" s="369"/>
      <c r="BIO77" s="369"/>
      <c r="BIP77" s="369"/>
      <c r="BIQ77" s="369"/>
      <c r="BIR77" s="369"/>
      <c r="BIS77" s="369"/>
      <c r="BIT77" s="369"/>
      <c r="BIU77" s="369"/>
      <c r="BIV77" s="369"/>
      <c r="BIW77" s="369"/>
      <c r="BIX77" s="369"/>
      <c r="BIY77" s="369"/>
      <c r="BIZ77" s="369"/>
      <c r="BJA77" s="369"/>
    </row>
    <row r="78" spans="1:1613" ht="15.75" hidden="1" thickBot="1" x14ac:dyDescent="0.3">
      <c r="A78" s="128">
        <v>515</v>
      </c>
      <c r="B78" s="18">
        <v>6010</v>
      </c>
      <c r="C78" s="134" t="s">
        <v>207</v>
      </c>
      <c r="D78" s="24">
        <v>0</v>
      </c>
      <c r="E78" s="24">
        <v>0</v>
      </c>
      <c r="F78" s="24">
        <v>0</v>
      </c>
      <c r="G78" s="26">
        <v>181.31</v>
      </c>
      <c r="H78" s="23">
        <v>0</v>
      </c>
      <c r="I78" s="24">
        <v>0</v>
      </c>
      <c r="J78" s="24">
        <v>0</v>
      </c>
      <c r="K78" s="24">
        <v>0</v>
      </c>
      <c r="L78" s="24"/>
      <c r="M78" s="24"/>
      <c r="N78" s="24"/>
      <c r="O78" s="24"/>
      <c r="P78" s="51">
        <f>SUM(I78:O78)</f>
        <v>0</v>
      </c>
      <c r="Q78" s="269">
        <v>0</v>
      </c>
      <c r="R78" s="250"/>
    </row>
    <row r="79" spans="1:1613" s="14" customFormat="1" ht="16.5" hidden="1" thickTop="1" thickBot="1" x14ac:dyDescent="0.3">
      <c r="A79" s="93"/>
      <c r="B79" s="94"/>
      <c r="C79" s="137" t="s">
        <v>210</v>
      </c>
      <c r="D79" s="96">
        <f t="shared" ref="D79:Q79" si="11">SUM(D78:D78)</f>
        <v>0</v>
      </c>
      <c r="E79" s="96">
        <f t="shared" si="11"/>
        <v>0</v>
      </c>
      <c r="F79" s="96">
        <f t="shared" si="11"/>
        <v>0</v>
      </c>
      <c r="G79" s="97">
        <f t="shared" si="11"/>
        <v>181.31</v>
      </c>
      <c r="H79" s="95">
        <f t="shared" si="11"/>
        <v>0</v>
      </c>
      <c r="I79" s="96">
        <f t="shared" si="11"/>
        <v>0</v>
      </c>
      <c r="J79" s="96">
        <f t="shared" si="11"/>
        <v>0</v>
      </c>
      <c r="K79" s="96">
        <f t="shared" si="11"/>
        <v>0</v>
      </c>
      <c r="L79" s="96">
        <f t="shared" si="11"/>
        <v>0</v>
      </c>
      <c r="M79" s="96">
        <f t="shared" si="11"/>
        <v>0</v>
      </c>
      <c r="N79" s="96">
        <f t="shared" si="11"/>
        <v>0</v>
      </c>
      <c r="O79" s="96">
        <f t="shared" si="11"/>
        <v>0</v>
      </c>
      <c r="P79" s="97">
        <f t="shared" si="11"/>
        <v>0</v>
      </c>
      <c r="Q79" s="274">
        <f t="shared" si="11"/>
        <v>0</v>
      </c>
      <c r="R79" s="132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370"/>
      <c r="AO79" s="370"/>
      <c r="AP79" s="370"/>
      <c r="AQ79" s="370"/>
      <c r="AR79" s="370"/>
      <c r="AS79" s="370"/>
      <c r="AT79" s="370"/>
      <c r="AU79" s="370"/>
      <c r="AV79" s="370"/>
      <c r="AW79" s="370"/>
      <c r="AX79" s="370"/>
      <c r="AY79" s="370"/>
      <c r="AZ79" s="370"/>
      <c r="BA79" s="370"/>
      <c r="BB79" s="370"/>
      <c r="BC79" s="370"/>
      <c r="BD79" s="370"/>
      <c r="BE79" s="370"/>
      <c r="BF79" s="370"/>
      <c r="BG79" s="370"/>
      <c r="BH79" s="370"/>
      <c r="BI79" s="370"/>
      <c r="BJ79" s="370"/>
      <c r="BK79" s="370"/>
      <c r="BL79" s="370"/>
      <c r="BM79" s="370"/>
      <c r="BN79" s="370"/>
      <c r="BO79" s="370"/>
      <c r="BP79" s="370"/>
      <c r="BQ79" s="370"/>
      <c r="BR79" s="370"/>
      <c r="BS79" s="370"/>
      <c r="BT79" s="370"/>
      <c r="BU79" s="370"/>
      <c r="BV79" s="370"/>
      <c r="BW79" s="370"/>
      <c r="BX79" s="370"/>
      <c r="BY79" s="370"/>
      <c r="BZ79" s="370"/>
      <c r="CA79" s="370"/>
      <c r="CB79" s="370"/>
      <c r="CC79" s="370"/>
      <c r="CD79" s="370"/>
      <c r="CE79" s="370"/>
      <c r="CF79" s="370"/>
      <c r="CG79" s="370"/>
      <c r="CH79" s="370"/>
      <c r="CI79" s="370"/>
      <c r="CJ79" s="370"/>
      <c r="CK79" s="370"/>
      <c r="CL79" s="370"/>
      <c r="CM79" s="370"/>
      <c r="CN79" s="370"/>
      <c r="CO79" s="370"/>
      <c r="CP79" s="370"/>
      <c r="CQ79" s="370"/>
      <c r="CR79" s="370"/>
      <c r="CS79" s="370"/>
      <c r="CT79" s="370"/>
      <c r="CU79" s="370"/>
      <c r="CV79" s="370"/>
      <c r="CW79" s="370"/>
      <c r="CX79" s="370"/>
      <c r="CY79" s="370"/>
      <c r="CZ79" s="370"/>
      <c r="DA79" s="370"/>
      <c r="DB79" s="370"/>
      <c r="DC79" s="370"/>
      <c r="DD79" s="370"/>
      <c r="DE79" s="370"/>
      <c r="DF79" s="370"/>
      <c r="DG79" s="370"/>
      <c r="DH79" s="370"/>
      <c r="DI79" s="370"/>
      <c r="DJ79" s="370"/>
      <c r="DK79" s="370"/>
      <c r="DL79" s="370"/>
      <c r="DM79" s="370"/>
      <c r="DN79" s="370"/>
      <c r="DO79" s="370"/>
      <c r="DP79" s="370"/>
      <c r="DQ79" s="370"/>
      <c r="DR79" s="370"/>
      <c r="DS79" s="370"/>
      <c r="DT79" s="370"/>
      <c r="DU79" s="370"/>
      <c r="DV79" s="370"/>
      <c r="DW79" s="370"/>
      <c r="DX79" s="370"/>
      <c r="DY79" s="370"/>
      <c r="DZ79" s="370"/>
      <c r="EA79" s="370"/>
      <c r="EB79" s="370"/>
      <c r="EC79" s="370"/>
      <c r="ED79" s="370"/>
      <c r="EE79" s="370"/>
      <c r="EF79" s="370"/>
      <c r="EG79" s="370"/>
      <c r="EH79" s="370"/>
      <c r="EI79" s="370"/>
      <c r="EJ79" s="370"/>
      <c r="EK79" s="370"/>
      <c r="EL79" s="370"/>
      <c r="EM79" s="370"/>
      <c r="EN79" s="370"/>
      <c r="EO79" s="370"/>
      <c r="EP79" s="370"/>
      <c r="EQ79" s="370"/>
      <c r="ER79" s="370"/>
      <c r="ES79" s="370"/>
      <c r="ET79" s="370"/>
      <c r="EU79" s="370"/>
      <c r="EV79" s="370"/>
      <c r="EW79" s="370"/>
      <c r="EX79" s="370"/>
      <c r="EY79" s="370"/>
      <c r="EZ79" s="370"/>
      <c r="FA79" s="370"/>
      <c r="FB79" s="370"/>
      <c r="FC79" s="370"/>
      <c r="FD79" s="370"/>
      <c r="FE79" s="370"/>
      <c r="FF79" s="370"/>
      <c r="FG79" s="370"/>
      <c r="FH79" s="370"/>
      <c r="FI79" s="370"/>
      <c r="FJ79" s="370"/>
      <c r="FK79" s="370"/>
      <c r="FL79" s="370"/>
      <c r="FM79" s="370"/>
      <c r="FN79" s="370"/>
      <c r="FO79" s="370"/>
      <c r="FP79" s="370"/>
      <c r="FQ79" s="370"/>
      <c r="FR79" s="370"/>
      <c r="FS79" s="370"/>
      <c r="FT79" s="370"/>
      <c r="FU79" s="370"/>
      <c r="FV79" s="370"/>
      <c r="FW79" s="370"/>
      <c r="FX79" s="370"/>
      <c r="FY79" s="370"/>
      <c r="FZ79" s="370"/>
      <c r="GA79" s="370"/>
      <c r="GB79" s="370"/>
      <c r="GC79" s="370"/>
      <c r="GD79" s="370"/>
      <c r="GE79" s="370"/>
      <c r="GF79" s="370"/>
      <c r="GG79" s="370"/>
      <c r="GH79" s="370"/>
      <c r="GI79" s="370"/>
      <c r="GJ79" s="370"/>
      <c r="GK79" s="370"/>
      <c r="GL79" s="370"/>
      <c r="GM79" s="370"/>
      <c r="GN79" s="370"/>
      <c r="GO79" s="370"/>
      <c r="GP79" s="370"/>
      <c r="GQ79" s="370"/>
      <c r="GR79" s="370"/>
      <c r="GS79" s="370"/>
      <c r="GT79" s="370"/>
      <c r="GU79" s="370"/>
      <c r="GV79" s="370"/>
      <c r="GW79" s="370"/>
      <c r="GX79" s="370"/>
      <c r="GY79" s="370"/>
      <c r="GZ79" s="370"/>
      <c r="HA79" s="370"/>
      <c r="HB79" s="370"/>
      <c r="HC79" s="370"/>
      <c r="HD79" s="370"/>
      <c r="HE79" s="370"/>
      <c r="HF79" s="370"/>
      <c r="HG79" s="370"/>
      <c r="HH79" s="370"/>
      <c r="HI79" s="370"/>
      <c r="HJ79" s="370"/>
      <c r="HK79" s="370"/>
      <c r="HL79" s="370"/>
      <c r="HM79" s="370"/>
      <c r="HN79" s="370"/>
      <c r="HO79" s="370"/>
      <c r="HP79" s="370"/>
      <c r="HQ79" s="370"/>
      <c r="HR79" s="370"/>
      <c r="HS79" s="370"/>
      <c r="HT79" s="370"/>
      <c r="HU79" s="370"/>
      <c r="HV79" s="370"/>
      <c r="HW79" s="370"/>
      <c r="HX79" s="370"/>
      <c r="HY79" s="370"/>
      <c r="HZ79" s="370"/>
      <c r="IA79" s="370"/>
      <c r="IB79" s="370"/>
      <c r="IC79" s="370"/>
      <c r="ID79" s="370"/>
      <c r="IE79" s="370"/>
      <c r="IF79" s="370"/>
      <c r="IG79" s="370"/>
      <c r="IH79" s="370"/>
      <c r="II79" s="370"/>
      <c r="IJ79" s="370"/>
      <c r="IK79" s="370"/>
      <c r="IL79" s="370"/>
      <c r="IM79" s="370"/>
      <c r="IN79" s="370"/>
      <c r="IO79" s="370"/>
      <c r="IP79" s="370"/>
      <c r="IQ79" s="370"/>
      <c r="IR79" s="370"/>
      <c r="IS79" s="370"/>
      <c r="IT79" s="370"/>
      <c r="IU79" s="370"/>
      <c r="IV79" s="370"/>
      <c r="IW79" s="370"/>
      <c r="IX79" s="370"/>
      <c r="IY79" s="370"/>
      <c r="IZ79" s="370"/>
      <c r="JA79" s="370"/>
      <c r="JB79" s="370"/>
      <c r="JC79" s="370"/>
      <c r="JD79" s="370"/>
      <c r="JE79" s="370"/>
      <c r="JF79" s="370"/>
      <c r="JG79" s="370"/>
      <c r="JH79" s="370"/>
      <c r="JI79" s="370"/>
      <c r="JJ79" s="370"/>
      <c r="JK79" s="370"/>
      <c r="JL79" s="370"/>
      <c r="JM79" s="370"/>
      <c r="JN79" s="370"/>
      <c r="JO79" s="370"/>
      <c r="JP79" s="370"/>
      <c r="JQ79" s="370"/>
      <c r="JR79" s="370"/>
      <c r="JS79" s="370"/>
      <c r="JT79" s="370"/>
      <c r="JU79" s="370"/>
      <c r="JV79" s="370"/>
      <c r="JW79" s="370"/>
      <c r="JX79" s="370"/>
      <c r="JY79" s="370"/>
      <c r="JZ79" s="370"/>
      <c r="KA79" s="370"/>
      <c r="KB79" s="370"/>
      <c r="KC79" s="370"/>
      <c r="KD79" s="370"/>
      <c r="KE79" s="370"/>
      <c r="KF79" s="370"/>
      <c r="KG79" s="370"/>
      <c r="KH79" s="370"/>
      <c r="KI79" s="370"/>
      <c r="KJ79" s="370"/>
      <c r="KK79" s="370"/>
      <c r="KL79" s="370"/>
      <c r="KM79" s="370"/>
      <c r="KN79" s="370"/>
      <c r="KO79" s="370"/>
      <c r="KP79" s="370"/>
      <c r="KQ79" s="370"/>
      <c r="KR79" s="370"/>
      <c r="KS79" s="370"/>
      <c r="KT79" s="370"/>
      <c r="KU79" s="370"/>
      <c r="KV79" s="370"/>
      <c r="KW79" s="370"/>
      <c r="KX79" s="370"/>
      <c r="KY79" s="370"/>
      <c r="KZ79" s="370"/>
      <c r="LA79" s="370"/>
      <c r="LB79" s="370"/>
      <c r="LC79" s="370"/>
      <c r="LD79" s="370"/>
      <c r="LE79" s="370"/>
      <c r="LF79" s="370"/>
      <c r="LG79" s="370"/>
      <c r="LH79" s="370"/>
      <c r="LI79" s="370"/>
      <c r="LJ79" s="370"/>
      <c r="LK79" s="370"/>
      <c r="LL79" s="370"/>
      <c r="LM79" s="370"/>
      <c r="LN79" s="370"/>
      <c r="LO79" s="370"/>
      <c r="LP79" s="370"/>
      <c r="LQ79" s="370"/>
      <c r="LR79" s="370"/>
      <c r="LS79" s="370"/>
      <c r="LT79" s="370"/>
      <c r="LU79" s="370"/>
      <c r="LV79" s="370"/>
      <c r="LW79" s="370"/>
      <c r="LX79" s="370"/>
      <c r="LY79" s="370"/>
      <c r="LZ79" s="370"/>
      <c r="MA79" s="370"/>
      <c r="MB79" s="370"/>
      <c r="MC79" s="370"/>
      <c r="MD79" s="370"/>
      <c r="ME79" s="370"/>
      <c r="MF79" s="370"/>
      <c r="MG79" s="370"/>
      <c r="MH79" s="370"/>
      <c r="MI79" s="370"/>
      <c r="MJ79" s="370"/>
      <c r="MK79" s="370"/>
      <c r="ML79" s="370"/>
      <c r="MM79" s="370"/>
      <c r="MN79" s="370"/>
      <c r="MO79" s="370"/>
      <c r="MP79" s="370"/>
      <c r="MQ79" s="370"/>
      <c r="MR79" s="370"/>
      <c r="MS79" s="370"/>
      <c r="MT79" s="370"/>
      <c r="MU79" s="370"/>
      <c r="MV79" s="370"/>
      <c r="MW79" s="370"/>
      <c r="MX79" s="370"/>
      <c r="MY79" s="370"/>
      <c r="MZ79" s="370"/>
      <c r="NA79" s="370"/>
      <c r="NB79" s="370"/>
      <c r="NC79" s="370"/>
      <c r="ND79" s="370"/>
      <c r="NE79" s="370"/>
      <c r="NF79" s="370"/>
      <c r="NG79" s="370"/>
      <c r="NH79" s="370"/>
      <c r="NI79" s="370"/>
      <c r="NJ79" s="370"/>
      <c r="NK79" s="370"/>
      <c r="NL79" s="370"/>
      <c r="NM79" s="370"/>
      <c r="NN79" s="370"/>
      <c r="NO79" s="370"/>
      <c r="NP79" s="370"/>
      <c r="NQ79" s="370"/>
      <c r="NR79" s="370"/>
      <c r="NS79" s="370"/>
      <c r="NT79" s="370"/>
      <c r="NU79" s="370"/>
      <c r="NV79" s="370"/>
      <c r="NW79" s="370"/>
      <c r="NX79" s="370"/>
      <c r="NY79" s="370"/>
      <c r="NZ79" s="370"/>
      <c r="OA79" s="370"/>
      <c r="OB79" s="370"/>
      <c r="OC79" s="370"/>
      <c r="OD79" s="370"/>
      <c r="OE79" s="370"/>
      <c r="OF79" s="370"/>
      <c r="OG79" s="370"/>
      <c r="OH79" s="370"/>
      <c r="OI79" s="370"/>
      <c r="OJ79" s="370"/>
      <c r="OK79" s="370"/>
      <c r="OL79" s="370"/>
      <c r="OM79" s="370"/>
      <c r="ON79" s="370"/>
      <c r="OO79" s="370"/>
      <c r="OP79" s="370"/>
      <c r="OQ79" s="370"/>
      <c r="OR79" s="370"/>
      <c r="OS79" s="370"/>
      <c r="OT79" s="370"/>
      <c r="OU79" s="370"/>
      <c r="OV79" s="370"/>
      <c r="OW79" s="370"/>
      <c r="OX79" s="370"/>
      <c r="OY79" s="370"/>
      <c r="OZ79" s="370"/>
      <c r="PA79" s="370"/>
      <c r="PB79" s="370"/>
      <c r="PC79" s="370"/>
      <c r="PD79" s="370"/>
      <c r="PE79" s="370"/>
      <c r="PF79" s="370"/>
      <c r="PG79" s="370"/>
      <c r="PH79" s="370"/>
      <c r="PI79" s="370"/>
      <c r="PJ79" s="370"/>
      <c r="PK79" s="370"/>
      <c r="PL79" s="370"/>
      <c r="PM79" s="370"/>
      <c r="PN79" s="370"/>
      <c r="PO79" s="370"/>
      <c r="PP79" s="370"/>
      <c r="PQ79" s="370"/>
      <c r="PR79" s="370"/>
      <c r="PS79" s="370"/>
      <c r="PT79" s="370"/>
      <c r="PU79" s="370"/>
      <c r="PV79" s="370"/>
      <c r="PW79" s="370"/>
      <c r="PX79" s="370"/>
      <c r="PY79" s="370"/>
      <c r="PZ79" s="370"/>
      <c r="QA79" s="370"/>
      <c r="QB79" s="370"/>
      <c r="QC79" s="370"/>
      <c r="QD79" s="370"/>
      <c r="QE79" s="370"/>
      <c r="QF79" s="370"/>
      <c r="QG79" s="370"/>
      <c r="QH79" s="370"/>
      <c r="QI79" s="370"/>
      <c r="QJ79" s="370"/>
      <c r="QK79" s="370"/>
      <c r="QL79" s="370"/>
      <c r="QM79" s="370"/>
      <c r="QN79" s="370"/>
      <c r="QO79" s="370"/>
      <c r="QP79" s="370"/>
      <c r="QQ79" s="370"/>
      <c r="QR79" s="370"/>
      <c r="QS79" s="370"/>
      <c r="QT79" s="370"/>
      <c r="QU79" s="370"/>
      <c r="QV79" s="370"/>
      <c r="QW79" s="370"/>
      <c r="QX79" s="370"/>
      <c r="QY79" s="370"/>
      <c r="QZ79" s="370"/>
      <c r="RA79" s="370"/>
      <c r="RB79" s="370"/>
      <c r="RC79" s="370"/>
      <c r="RD79" s="370"/>
      <c r="RE79" s="370"/>
      <c r="RF79" s="370"/>
      <c r="RG79" s="370"/>
      <c r="RH79" s="370"/>
      <c r="RI79" s="370"/>
      <c r="RJ79" s="370"/>
      <c r="RK79" s="370"/>
      <c r="RL79" s="370"/>
      <c r="RM79" s="370"/>
      <c r="RN79" s="370"/>
      <c r="RO79" s="370"/>
      <c r="RP79" s="370"/>
      <c r="RQ79" s="370"/>
      <c r="RR79" s="370"/>
      <c r="RS79" s="370"/>
      <c r="RT79" s="370"/>
      <c r="RU79" s="370"/>
      <c r="RV79" s="370"/>
      <c r="RW79" s="370"/>
      <c r="RX79" s="370"/>
      <c r="RY79" s="370"/>
      <c r="RZ79" s="370"/>
      <c r="SA79" s="370"/>
      <c r="SB79" s="370"/>
      <c r="SC79" s="370"/>
      <c r="SD79" s="370"/>
      <c r="SE79" s="370"/>
      <c r="SF79" s="370"/>
      <c r="SG79" s="370"/>
      <c r="SH79" s="370"/>
      <c r="SI79" s="370"/>
      <c r="SJ79" s="370"/>
      <c r="SK79" s="370"/>
      <c r="SL79" s="370"/>
      <c r="SM79" s="370"/>
      <c r="SN79" s="370"/>
      <c r="SO79" s="370"/>
      <c r="SP79" s="370"/>
      <c r="SQ79" s="370"/>
      <c r="SR79" s="370"/>
      <c r="SS79" s="370"/>
      <c r="ST79" s="370"/>
      <c r="SU79" s="370"/>
      <c r="SV79" s="370"/>
      <c r="SW79" s="370"/>
      <c r="SX79" s="370"/>
      <c r="SY79" s="370"/>
      <c r="SZ79" s="370"/>
      <c r="TA79" s="370"/>
      <c r="TB79" s="370"/>
      <c r="TC79" s="370"/>
      <c r="TD79" s="370"/>
      <c r="TE79" s="370"/>
      <c r="TF79" s="370"/>
      <c r="TG79" s="370"/>
      <c r="TH79" s="370"/>
      <c r="TI79" s="370"/>
      <c r="TJ79" s="370"/>
      <c r="TK79" s="370"/>
      <c r="TL79" s="370"/>
      <c r="TM79" s="370"/>
      <c r="TN79" s="370"/>
      <c r="TO79" s="370"/>
      <c r="TP79" s="370"/>
      <c r="TQ79" s="370"/>
      <c r="TR79" s="370"/>
      <c r="TS79" s="370"/>
      <c r="TT79" s="370"/>
      <c r="TU79" s="370"/>
      <c r="TV79" s="370"/>
      <c r="TW79" s="370"/>
      <c r="TX79" s="370"/>
      <c r="TY79" s="370"/>
      <c r="TZ79" s="370"/>
      <c r="UA79" s="370"/>
      <c r="UB79" s="370"/>
      <c r="UC79" s="370"/>
      <c r="UD79" s="370"/>
      <c r="UE79" s="370"/>
      <c r="UF79" s="370"/>
      <c r="UG79" s="370"/>
      <c r="UH79" s="370"/>
      <c r="UI79" s="370"/>
      <c r="UJ79" s="370"/>
      <c r="UK79" s="370"/>
      <c r="UL79" s="370"/>
      <c r="UM79" s="370"/>
      <c r="UN79" s="370"/>
      <c r="UO79" s="370"/>
      <c r="UP79" s="370"/>
      <c r="UQ79" s="370"/>
      <c r="UR79" s="370"/>
      <c r="US79" s="370"/>
      <c r="UT79" s="370"/>
      <c r="UU79" s="370"/>
      <c r="UV79" s="370"/>
      <c r="UW79" s="370"/>
      <c r="UX79" s="370"/>
      <c r="UY79" s="370"/>
      <c r="UZ79" s="370"/>
      <c r="VA79" s="370"/>
      <c r="VB79" s="370"/>
      <c r="VC79" s="370"/>
      <c r="VD79" s="370"/>
      <c r="VE79" s="370"/>
      <c r="VF79" s="370"/>
      <c r="VG79" s="370"/>
      <c r="VH79" s="370"/>
      <c r="VI79" s="370"/>
      <c r="VJ79" s="370"/>
      <c r="VK79" s="370"/>
      <c r="VL79" s="370"/>
      <c r="VM79" s="370"/>
      <c r="VN79" s="370"/>
      <c r="VO79" s="370"/>
      <c r="VP79" s="370"/>
      <c r="VQ79" s="370"/>
      <c r="VR79" s="370"/>
      <c r="VS79" s="370"/>
      <c r="VT79" s="370"/>
      <c r="VU79" s="370"/>
      <c r="VV79" s="370"/>
      <c r="VW79" s="370"/>
      <c r="VX79" s="370"/>
      <c r="VY79" s="370"/>
      <c r="VZ79" s="370"/>
      <c r="WA79" s="370"/>
      <c r="WB79" s="370"/>
      <c r="WC79" s="370"/>
      <c r="WD79" s="370"/>
      <c r="WE79" s="370"/>
      <c r="WF79" s="370"/>
      <c r="WG79" s="370"/>
      <c r="WH79" s="370"/>
      <c r="WI79" s="370"/>
      <c r="WJ79" s="370"/>
      <c r="WK79" s="370"/>
      <c r="WL79" s="370"/>
      <c r="WM79" s="370"/>
      <c r="WN79" s="370"/>
      <c r="WO79" s="370"/>
      <c r="WP79" s="370"/>
      <c r="WQ79" s="370"/>
      <c r="WR79" s="370"/>
      <c r="WS79" s="370"/>
      <c r="WT79" s="370"/>
      <c r="WU79" s="370"/>
      <c r="WV79" s="370"/>
      <c r="WW79" s="370"/>
      <c r="WX79" s="370"/>
      <c r="WY79" s="370"/>
      <c r="WZ79" s="370"/>
      <c r="XA79" s="370"/>
      <c r="XB79" s="370"/>
      <c r="XC79" s="370"/>
      <c r="XD79" s="370"/>
      <c r="XE79" s="370"/>
      <c r="XF79" s="370"/>
      <c r="XG79" s="370"/>
      <c r="XH79" s="370"/>
      <c r="XI79" s="370"/>
      <c r="XJ79" s="370"/>
      <c r="XK79" s="370"/>
      <c r="XL79" s="370"/>
      <c r="XM79" s="370"/>
      <c r="XN79" s="370"/>
      <c r="XO79" s="370"/>
      <c r="XP79" s="370"/>
      <c r="XQ79" s="370"/>
      <c r="XR79" s="370"/>
      <c r="XS79" s="370"/>
      <c r="XT79" s="370"/>
      <c r="XU79" s="370"/>
      <c r="XV79" s="370"/>
      <c r="XW79" s="370"/>
      <c r="XX79" s="370"/>
      <c r="XY79" s="370"/>
      <c r="XZ79" s="370"/>
      <c r="YA79" s="370"/>
      <c r="YB79" s="370"/>
      <c r="YC79" s="370"/>
      <c r="YD79" s="370"/>
      <c r="YE79" s="370"/>
      <c r="YF79" s="370"/>
      <c r="YG79" s="370"/>
      <c r="YH79" s="370"/>
      <c r="YI79" s="370"/>
      <c r="YJ79" s="370"/>
      <c r="YK79" s="370"/>
      <c r="YL79" s="370"/>
      <c r="YM79" s="370"/>
      <c r="YN79" s="370"/>
      <c r="YO79" s="370"/>
      <c r="YP79" s="370"/>
      <c r="YQ79" s="370"/>
      <c r="YR79" s="370"/>
      <c r="YS79" s="370"/>
      <c r="YT79" s="370"/>
      <c r="YU79" s="370"/>
      <c r="YV79" s="370"/>
      <c r="YW79" s="370"/>
      <c r="YX79" s="370"/>
      <c r="YY79" s="370"/>
      <c r="YZ79" s="370"/>
      <c r="ZA79" s="370"/>
      <c r="ZB79" s="370"/>
      <c r="ZC79" s="370"/>
      <c r="ZD79" s="370"/>
      <c r="ZE79" s="370"/>
      <c r="ZF79" s="370"/>
      <c r="ZG79" s="370"/>
      <c r="ZH79" s="370"/>
      <c r="ZI79" s="370"/>
      <c r="ZJ79" s="370"/>
      <c r="ZK79" s="370"/>
      <c r="ZL79" s="370"/>
      <c r="ZM79" s="370"/>
      <c r="ZN79" s="370"/>
      <c r="ZO79" s="370"/>
      <c r="ZP79" s="370"/>
      <c r="ZQ79" s="370"/>
      <c r="ZR79" s="370"/>
      <c r="ZS79" s="370"/>
      <c r="ZT79" s="370"/>
      <c r="ZU79" s="370"/>
      <c r="ZV79" s="370"/>
      <c r="ZW79" s="370"/>
      <c r="ZX79" s="370"/>
      <c r="ZY79" s="370"/>
      <c r="ZZ79" s="370"/>
      <c r="AAA79" s="370"/>
      <c r="AAB79" s="370"/>
      <c r="AAC79" s="370"/>
      <c r="AAD79" s="370"/>
      <c r="AAE79" s="370"/>
      <c r="AAF79" s="370"/>
      <c r="AAG79" s="370"/>
      <c r="AAH79" s="370"/>
      <c r="AAI79" s="370"/>
      <c r="AAJ79" s="370"/>
      <c r="AAK79" s="370"/>
      <c r="AAL79" s="370"/>
      <c r="AAM79" s="370"/>
      <c r="AAN79" s="370"/>
      <c r="AAO79" s="370"/>
      <c r="AAP79" s="370"/>
      <c r="AAQ79" s="370"/>
      <c r="AAR79" s="370"/>
      <c r="AAS79" s="370"/>
      <c r="AAT79" s="370"/>
      <c r="AAU79" s="370"/>
      <c r="AAV79" s="370"/>
      <c r="AAW79" s="370"/>
      <c r="AAX79" s="370"/>
      <c r="AAY79" s="370"/>
      <c r="AAZ79" s="370"/>
      <c r="ABA79" s="370"/>
      <c r="ABB79" s="370"/>
      <c r="ABC79" s="370"/>
      <c r="ABD79" s="370"/>
      <c r="ABE79" s="370"/>
      <c r="ABF79" s="370"/>
      <c r="ABG79" s="370"/>
      <c r="ABH79" s="370"/>
      <c r="ABI79" s="370"/>
      <c r="ABJ79" s="370"/>
      <c r="ABK79" s="370"/>
      <c r="ABL79" s="370"/>
      <c r="ABM79" s="370"/>
      <c r="ABN79" s="370"/>
      <c r="ABO79" s="370"/>
      <c r="ABP79" s="370"/>
      <c r="ABQ79" s="370"/>
      <c r="ABR79" s="370"/>
      <c r="ABS79" s="370"/>
      <c r="ABT79" s="370"/>
      <c r="ABU79" s="370"/>
      <c r="ABV79" s="370"/>
      <c r="ABW79" s="370"/>
      <c r="ABX79" s="370"/>
      <c r="ABY79" s="370"/>
      <c r="ABZ79" s="370"/>
      <c r="ACA79" s="370"/>
      <c r="ACB79" s="370"/>
      <c r="ACC79" s="370"/>
      <c r="ACD79" s="370"/>
      <c r="ACE79" s="370"/>
      <c r="ACF79" s="370"/>
      <c r="ACG79" s="370"/>
      <c r="ACH79" s="370"/>
      <c r="ACI79" s="370"/>
      <c r="ACJ79" s="370"/>
      <c r="ACK79" s="370"/>
      <c r="ACL79" s="370"/>
      <c r="ACM79" s="370"/>
      <c r="ACN79" s="370"/>
      <c r="ACO79" s="370"/>
      <c r="ACP79" s="370"/>
      <c r="ACQ79" s="370"/>
      <c r="ACR79" s="370"/>
      <c r="ACS79" s="370"/>
      <c r="ACT79" s="370"/>
      <c r="ACU79" s="370"/>
      <c r="ACV79" s="370"/>
      <c r="ACW79" s="370"/>
      <c r="ACX79" s="370"/>
      <c r="ACY79" s="370"/>
      <c r="ACZ79" s="370"/>
      <c r="ADA79" s="370"/>
      <c r="ADB79" s="370"/>
      <c r="ADC79" s="370"/>
      <c r="ADD79" s="370"/>
      <c r="ADE79" s="370"/>
      <c r="ADF79" s="370"/>
      <c r="ADG79" s="370"/>
      <c r="ADH79" s="370"/>
      <c r="ADI79" s="370"/>
      <c r="ADJ79" s="370"/>
      <c r="ADK79" s="370"/>
      <c r="ADL79" s="370"/>
      <c r="ADM79" s="370"/>
      <c r="ADN79" s="370"/>
      <c r="ADO79" s="370"/>
      <c r="ADP79" s="370"/>
      <c r="ADQ79" s="370"/>
      <c r="ADR79" s="370"/>
      <c r="ADS79" s="370"/>
      <c r="ADT79" s="370"/>
      <c r="ADU79" s="370"/>
      <c r="ADV79" s="370"/>
      <c r="ADW79" s="370"/>
      <c r="ADX79" s="370"/>
      <c r="ADY79" s="370"/>
      <c r="ADZ79" s="370"/>
      <c r="AEA79" s="370"/>
      <c r="AEB79" s="370"/>
      <c r="AEC79" s="370"/>
      <c r="AED79" s="370"/>
      <c r="AEE79" s="370"/>
      <c r="AEF79" s="370"/>
      <c r="AEG79" s="370"/>
      <c r="AEH79" s="370"/>
      <c r="AEI79" s="370"/>
      <c r="AEJ79" s="370"/>
      <c r="AEK79" s="370"/>
      <c r="AEL79" s="370"/>
      <c r="AEM79" s="370"/>
      <c r="AEN79" s="370"/>
      <c r="AEO79" s="370"/>
      <c r="AEP79" s="370"/>
      <c r="AEQ79" s="370"/>
      <c r="AER79" s="370"/>
      <c r="AES79" s="370"/>
      <c r="AET79" s="370"/>
      <c r="AEU79" s="370"/>
      <c r="AEV79" s="370"/>
      <c r="AEW79" s="370"/>
      <c r="AEX79" s="370"/>
      <c r="AEY79" s="370"/>
      <c r="AEZ79" s="370"/>
      <c r="AFA79" s="370"/>
      <c r="AFB79" s="370"/>
      <c r="AFC79" s="370"/>
      <c r="AFD79" s="370"/>
      <c r="AFE79" s="370"/>
      <c r="AFF79" s="370"/>
      <c r="AFG79" s="370"/>
      <c r="AFH79" s="370"/>
      <c r="AFI79" s="370"/>
      <c r="AFJ79" s="370"/>
      <c r="AFK79" s="370"/>
      <c r="AFL79" s="370"/>
      <c r="AFM79" s="370"/>
      <c r="AFN79" s="370"/>
      <c r="AFO79" s="370"/>
      <c r="AFP79" s="370"/>
      <c r="AFQ79" s="370"/>
      <c r="AFR79" s="370"/>
      <c r="AFS79" s="370"/>
      <c r="AFT79" s="370"/>
      <c r="AFU79" s="370"/>
      <c r="AFV79" s="370"/>
      <c r="AFW79" s="370"/>
      <c r="AFX79" s="370"/>
      <c r="AFY79" s="370"/>
      <c r="AFZ79" s="370"/>
      <c r="AGA79" s="370"/>
      <c r="AGB79" s="370"/>
      <c r="AGC79" s="370"/>
      <c r="AGD79" s="370"/>
      <c r="AGE79" s="370"/>
      <c r="AGF79" s="370"/>
      <c r="AGG79" s="370"/>
      <c r="AGH79" s="370"/>
      <c r="AGI79" s="370"/>
      <c r="AGJ79" s="370"/>
      <c r="AGK79" s="370"/>
      <c r="AGL79" s="370"/>
      <c r="AGM79" s="370"/>
      <c r="AGN79" s="370"/>
      <c r="AGO79" s="370"/>
      <c r="AGP79" s="370"/>
      <c r="AGQ79" s="370"/>
      <c r="AGR79" s="370"/>
      <c r="AGS79" s="370"/>
      <c r="AGT79" s="370"/>
      <c r="AGU79" s="370"/>
      <c r="AGV79" s="370"/>
      <c r="AGW79" s="370"/>
      <c r="AGX79" s="370"/>
      <c r="AGY79" s="370"/>
      <c r="AGZ79" s="370"/>
      <c r="AHA79" s="370"/>
      <c r="AHB79" s="370"/>
      <c r="AHC79" s="370"/>
      <c r="AHD79" s="370"/>
      <c r="AHE79" s="370"/>
      <c r="AHF79" s="370"/>
      <c r="AHG79" s="370"/>
      <c r="AHH79" s="370"/>
      <c r="AHI79" s="370"/>
      <c r="AHJ79" s="370"/>
      <c r="AHK79" s="370"/>
      <c r="AHL79" s="370"/>
      <c r="AHM79" s="370"/>
      <c r="AHN79" s="370"/>
      <c r="AHO79" s="370"/>
      <c r="AHP79" s="370"/>
      <c r="AHQ79" s="370"/>
      <c r="AHR79" s="370"/>
      <c r="AHS79" s="370"/>
      <c r="AHT79" s="370"/>
      <c r="AHU79" s="370"/>
      <c r="AHV79" s="370"/>
      <c r="AHW79" s="370"/>
      <c r="AHX79" s="370"/>
      <c r="AHY79" s="370"/>
      <c r="AHZ79" s="370"/>
      <c r="AIA79" s="370"/>
      <c r="AIB79" s="370"/>
      <c r="AIC79" s="370"/>
      <c r="AID79" s="370"/>
      <c r="AIE79" s="370"/>
      <c r="AIF79" s="370"/>
      <c r="AIG79" s="370"/>
      <c r="AIH79" s="370"/>
      <c r="AII79" s="370"/>
      <c r="AIJ79" s="370"/>
      <c r="AIK79" s="370"/>
      <c r="AIL79" s="370"/>
      <c r="AIM79" s="370"/>
      <c r="AIN79" s="370"/>
      <c r="AIO79" s="370"/>
      <c r="AIP79" s="370"/>
      <c r="AIQ79" s="370"/>
      <c r="AIR79" s="370"/>
      <c r="AIS79" s="370"/>
      <c r="AIT79" s="370"/>
      <c r="AIU79" s="370"/>
      <c r="AIV79" s="370"/>
      <c r="AIW79" s="370"/>
      <c r="AIX79" s="370"/>
      <c r="AIY79" s="370"/>
      <c r="AIZ79" s="370"/>
      <c r="AJA79" s="370"/>
      <c r="AJB79" s="370"/>
      <c r="AJC79" s="370"/>
      <c r="AJD79" s="370"/>
      <c r="AJE79" s="370"/>
      <c r="AJF79" s="370"/>
      <c r="AJG79" s="370"/>
      <c r="AJH79" s="370"/>
      <c r="AJI79" s="370"/>
      <c r="AJJ79" s="370"/>
      <c r="AJK79" s="370"/>
      <c r="AJL79" s="370"/>
      <c r="AJM79" s="370"/>
      <c r="AJN79" s="370"/>
      <c r="AJO79" s="370"/>
      <c r="AJP79" s="370"/>
      <c r="AJQ79" s="370"/>
      <c r="AJR79" s="370"/>
      <c r="AJS79" s="370"/>
      <c r="AJT79" s="370"/>
      <c r="AJU79" s="370"/>
      <c r="AJV79" s="370"/>
      <c r="AJW79" s="370"/>
      <c r="AJX79" s="370"/>
      <c r="AJY79" s="370"/>
      <c r="AJZ79" s="370"/>
      <c r="AKA79" s="370"/>
      <c r="AKB79" s="370"/>
      <c r="AKC79" s="370"/>
      <c r="AKD79" s="370"/>
      <c r="AKE79" s="370"/>
      <c r="AKF79" s="370"/>
      <c r="AKG79" s="370"/>
      <c r="AKH79" s="370"/>
      <c r="AKI79" s="370"/>
      <c r="AKJ79" s="370"/>
      <c r="AKK79" s="370"/>
      <c r="AKL79" s="370"/>
      <c r="AKM79" s="370"/>
      <c r="AKN79" s="370"/>
      <c r="AKO79" s="370"/>
      <c r="AKP79" s="370"/>
      <c r="AKQ79" s="370"/>
      <c r="AKR79" s="370"/>
      <c r="AKS79" s="370"/>
      <c r="AKT79" s="370"/>
      <c r="AKU79" s="370"/>
      <c r="AKV79" s="370"/>
      <c r="AKW79" s="370"/>
      <c r="AKX79" s="370"/>
      <c r="AKY79" s="370"/>
      <c r="AKZ79" s="370"/>
      <c r="ALA79" s="370"/>
      <c r="ALB79" s="370"/>
      <c r="ALC79" s="370"/>
      <c r="ALD79" s="370"/>
      <c r="ALE79" s="370"/>
      <c r="ALF79" s="370"/>
      <c r="ALG79" s="370"/>
      <c r="ALH79" s="370"/>
      <c r="ALI79" s="370"/>
      <c r="ALJ79" s="370"/>
      <c r="ALK79" s="370"/>
      <c r="ALL79" s="370"/>
      <c r="ALM79" s="370"/>
      <c r="ALN79" s="370"/>
      <c r="ALO79" s="370"/>
      <c r="ALP79" s="370"/>
      <c r="ALQ79" s="370"/>
      <c r="ALR79" s="370"/>
      <c r="ALS79" s="370"/>
      <c r="ALT79" s="370"/>
      <c r="ALU79" s="370"/>
      <c r="ALV79" s="370"/>
      <c r="ALW79" s="370"/>
      <c r="ALX79" s="370"/>
      <c r="ALY79" s="370"/>
      <c r="ALZ79" s="370"/>
      <c r="AMA79" s="370"/>
      <c r="AMB79" s="370"/>
      <c r="AMC79" s="370"/>
      <c r="AMD79" s="370"/>
      <c r="AME79" s="370"/>
      <c r="AMF79" s="370"/>
      <c r="AMG79" s="370"/>
      <c r="AMH79" s="370"/>
      <c r="AMI79" s="370"/>
      <c r="AMJ79" s="370"/>
      <c r="AMK79" s="370"/>
      <c r="AML79" s="370"/>
      <c r="AMM79" s="370"/>
      <c r="AMN79" s="370"/>
      <c r="AMO79" s="370"/>
      <c r="AMP79" s="370"/>
      <c r="AMQ79" s="370"/>
      <c r="AMR79" s="370"/>
      <c r="AMS79" s="370"/>
      <c r="AMT79" s="370"/>
      <c r="AMU79" s="370"/>
      <c r="AMV79" s="370"/>
      <c r="AMW79" s="370"/>
      <c r="AMX79" s="370"/>
      <c r="AMY79" s="370"/>
      <c r="AMZ79" s="370"/>
      <c r="ANA79" s="370"/>
      <c r="ANB79" s="370"/>
      <c r="ANC79" s="370"/>
      <c r="AND79" s="370"/>
      <c r="ANE79" s="370"/>
      <c r="ANF79" s="370"/>
      <c r="ANG79" s="370"/>
      <c r="ANH79" s="370"/>
      <c r="ANI79" s="370"/>
      <c r="ANJ79" s="370"/>
      <c r="ANK79" s="370"/>
      <c r="ANL79" s="370"/>
      <c r="ANM79" s="370"/>
      <c r="ANN79" s="370"/>
      <c r="ANO79" s="370"/>
      <c r="ANP79" s="370"/>
      <c r="ANQ79" s="370"/>
      <c r="ANR79" s="370"/>
      <c r="ANS79" s="370"/>
      <c r="ANT79" s="370"/>
      <c r="ANU79" s="370"/>
      <c r="ANV79" s="370"/>
      <c r="ANW79" s="370"/>
      <c r="ANX79" s="370"/>
      <c r="ANY79" s="370"/>
      <c r="ANZ79" s="370"/>
      <c r="AOA79" s="370"/>
      <c r="AOB79" s="370"/>
      <c r="AOC79" s="370"/>
      <c r="AOD79" s="370"/>
      <c r="AOE79" s="370"/>
      <c r="AOF79" s="370"/>
      <c r="AOG79" s="370"/>
      <c r="AOH79" s="370"/>
      <c r="AOI79" s="370"/>
      <c r="AOJ79" s="370"/>
      <c r="AOK79" s="370"/>
      <c r="AOL79" s="370"/>
      <c r="AOM79" s="370"/>
      <c r="AON79" s="370"/>
      <c r="AOO79" s="370"/>
      <c r="AOP79" s="370"/>
      <c r="AOQ79" s="370"/>
      <c r="AOR79" s="370"/>
      <c r="AOS79" s="370"/>
      <c r="AOT79" s="370"/>
      <c r="AOU79" s="370"/>
      <c r="AOV79" s="370"/>
      <c r="AOW79" s="370"/>
      <c r="AOX79" s="370"/>
      <c r="AOY79" s="370"/>
      <c r="AOZ79" s="370"/>
      <c r="APA79" s="370"/>
      <c r="APB79" s="370"/>
      <c r="APC79" s="370"/>
      <c r="APD79" s="370"/>
      <c r="APE79" s="370"/>
      <c r="APF79" s="370"/>
      <c r="APG79" s="370"/>
      <c r="APH79" s="370"/>
      <c r="API79" s="370"/>
      <c r="APJ79" s="370"/>
      <c r="APK79" s="370"/>
      <c r="APL79" s="370"/>
      <c r="APM79" s="370"/>
      <c r="APN79" s="370"/>
      <c r="APO79" s="370"/>
      <c r="APP79" s="370"/>
      <c r="APQ79" s="370"/>
      <c r="APR79" s="370"/>
      <c r="APS79" s="370"/>
      <c r="APT79" s="370"/>
      <c r="APU79" s="370"/>
      <c r="APV79" s="370"/>
      <c r="APW79" s="370"/>
      <c r="APX79" s="370"/>
      <c r="APY79" s="370"/>
      <c r="APZ79" s="370"/>
      <c r="AQA79" s="370"/>
      <c r="AQB79" s="370"/>
      <c r="AQC79" s="370"/>
      <c r="AQD79" s="370"/>
      <c r="AQE79" s="370"/>
      <c r="AQF79" s="370"/>
      <c r="AQG79" s="370"/>
      <c r="AQH79" s="370"/>
      <c r="AQI79" s="370"/>
      <c r="AQJ79" s="370"/>
      <c r="AQK79" s="370"/>
      <c r="AQL79" s="370"/>
      <c r="AQM79" s="370"/>
      <c r="AQN79" s="370"/>
      <c r="AQO79" s="370"/>
      <c r="AQP79" s="370"/>
      <c r="AQQ79" s="370"/>
      <c r="AQR79" s="370"/>
      <c r="AQS79" s="370"/>
      <c r="AQT79" s="370"/>
      <c r="AQU79" s="370"/>
      <c r="AQV79" s="370"/>
      <c r="AQW79" s="370"/>
      <c r="AQX79" s="370"/>
      <c r="AQY79" s="370"/>
      <c r="AQZ79" s="370"/>
      <c r="ARA79" s="370"/>
      <c r="ARB79" s="370"/>
      <c r="ARC79" s="370"/>
      <c r="ARD79" s="370"/>
      <c r="ARE79" s="370"/>
      <c r="ARF79" s="370"/>
      <c r="ARG79" s="370"/>
      <c r="ARH79" s="370"/>
      <c r="ARI79" s="370"/>
      <c r="ARJ79" s="370"/>
      <c r="ARK79" s="370"/>
      <c r="ARL79" s="370"/>
      <c r="ARM79" s="370"/>
      <c r="ARN79" s="370"/>
      <c r="ARO79" s="370"/>
      <c r="ARP79" s="370"/>
      <c r="ARQ79" s="370"/>
      <c r="ARR79" s="370"/>
      <c r="ARS79" s="370"/>
      <c r="ART79" s="370"/>
      <c r="ARU79" s="370"/>
      <c r="ARV79" s="370"/>
      <c r="ARW79" s="370"/>
      <c r="ARX79" s="370"/>
      <c r="ARY79" s="370"/>
      <c r="ARZ79" s="370"/>
      <c r="ASA79" s="370"/>
      <c r="ASB79" s="370"/>
      <c r="ASC79" s="370"/>
      <c r="ASD79" s="370"/>
      <c r="ASE79" s="370"/>
      <c r="ASF79" s="370"/>
      <c r="ASG79" s="370"/>
      <c r="ASH79" s="370"/>
      <c r="ASI79" s="370"/>
      <c r="ASJ79" s="370"/>
      <c r="ASK79" s="370"/>
      <c r="ASL79" s="370"/>
      <c r="ASM79" s="370"/>
      <c r="ASN79" s="370"/>
      <c r="ASO79" s="370"/>
      <c r="ASP79" s="370"/>
      <c r="ASQ79" s="370"/>
      <c r="ASR79" s="370"/>
      <c r="ASS79" s="370"/>
      <c r="AST79" s="370"/>
      <c r="ASU79" s="370"/>
      <c r="ASV79" s="370"/>
      <c r="ASW79" s="370"/>
      <c r="ASX79" s="370"/>
      <c r="ASY79" s="370"/>
      <c r="ASZ79" s="370"/>
      <c r="ATA79" s="370"/>
      <c r="ATB79" s="370"/>
      <c r="ATC79" s="370"/>
      <c r="ATD79" s="370"/>
      <c r="ATE79" s="370"/>
      <c r="ATF79" s="370"/>
      <c r="ATG79" s="370"/>
      <c r="ATH79" s="370"/>
      <c r="ATI79" s="370"/>
      <c r="ATJ79" s="370"/>
      <c r="ATK79" s="370"/>
      <c r="ATL79" s="370"/>
      <c r="ATM79" s="370"/>
      <c r="ATN79" s="370"/>
      <c r="ATO79" s="370"/>
      <c r="ATP79" s="370"/>
      <c r="ATQ79" s="370"/>
      <c r="ATR79" s="370"/>
      <c r="ATS79" s="370"/>
      <c r="ATT79" s="370"/>
      <c r="ATU79" s="370"/>
      <c r="ATV79" s="370"/>
      <c r="ATW79" s="370"/>
      <c r="ATX79" s="370"/>
      <c r="ATY79" s="370"/>
      <c r="ATZ79" s="370"/>
      <c r="AUA79" s="370"/>
      <c r="AUB79" s="370"/>
      <c r="AUC79" s="370"/>
      <c r="AUD79" s="370"/>
      <c r="AUE79" s="370"/>
      <c r="AUF79" s="370"/>
      <c r="AUG79" s="370"/>
      <c r="AUH79" s="370"/>
      <c r="AUI79" s="370"/>
      <c r="AUJ79" s="370"/>
      <c r="AUK79" s="370"/>
      <c r="AUL79" s="370"/>
      <c r="AUM79" s="370"/>
      <c r="AUN79" s="370"/>
      <c r="AUO79" s="370"/>
      <c r="AUP79" s="370"/>
      <c r="AUQ79" s="370"/>
      <c r="AUR79" s="370"/>
      <c r="AUS79" s="370"/>
      <c r="AUT79" s="370"/>
      <c r="AUU79" s="370"/>
      <c r="AUV79" s="370"/>
      <c r="AUW79" s="370"/>
      <c r="AUX79" s="370"/>
      <c r="AUY79" s="370"/>
      <c r="AUZ79" s="370"/>
      <c r="AVA79" s="370"/>
      <c r="AVB79" s="370"/>
      <c r="AVC79" s="370"/>
      <c r="AVD79" s="370"/>
      <c r="AVE79" s="370"/>
      <c r="AVF79" s="370"/>
      <c r="AVG79" s="370"/>
      <c r="AVH79" s="370"/>
      <c r="AVI79" s="370"/>
      <c r="AVJ79" s="370"/>
      <c r="AVK79" s="370"/>
      <c r="AVL79" s="370"/>
      <c r="AVM79" s="370"/>
      <c r="AVN79" s="370"/>
      <c r="AVO79" s="370"/>
      <c r="AVP79" s="370"/>
      <c r="AVQ79" s="370"/>
      <c r="AVR79" s="370"/>
      <c r="AVS79" s="370"/>
      <c r="AVT79" s="370"/>
      <c r="AVU79" s="370"/>
      <c r="AVV79" s="370"/>
      <c r="AVW79" s="370"/>
      <c r="AVX79" s="370"/>
      <c r="AVY79" s="370"/>
      <c r="AVZ79" s="370"/>
      <c r="AWA79" s="370"/>
      <c r="AWB79" s="370"/>
      <c r="AWC79" s="370"/>
      <c r="AWD79" s="370"/>
      <c r="AWE79" s="370"/>
      <c r="AWF79" s="370"/>
      <c r="AWG79" s="370"/>
      <c r="AWH79" s="370"/>
      <c r="AWI79" s="370"/>
      <c r="AWJ79" s="370"/>
      <c r="AWK79" s="370"/>
      <c r="AWL79" s="370"/>
      <c r="AWM79" s="370"/>
      <c r="AWN79" s="370"/>
      <c r="AWO79" s="370"/>
      <c r="AWP79" s="370"/>
      <c r="AWQ79" s="370"/>
      <c r="AWR79" s="370"/>
      <c r="AWS79" s="370"/>
      <c r="AWT79" s="370"/>
      <c r="AWU79" s="370"/>
      <c r="AWV79" s="370"/>
      <c r="AWW79" s="370"/>
      <c r="AWX79" s="370"/>
      <c r="AWY79" s="370"/>
      <c r="AWZ79" s="370"/>
      <c r="AXA79" s="370"/>
      <c r="AXB79" s="370"/>
      <c r="AXC79" s="370"/>
      <c r="AXD79" s="370"/>
      <c r="AXE79" s="370"/>
      <c r="AXF79" s="370"/>
      <c r="AXG79" s="370"/>
      <c r="AXH79" s="370"/>
      <c r="AXI79" s="370"/>
      <c r="AXJ79" s="370"/>
      <c r="AXK79" s="370"/>
      <c r="AXL79" s="370"/>
      <c r="AXM79" s="370"/>
      <c r="AXN79" s="370"/>
      <c r="AXO79" s="370"/>
      <c r="AXP79" s="370"/>
      <c r="AXQ79" s="370"/>
      <c r="AXR79" s="370"/>
      <c r="AXS79" s="370"/>
      <c r="AXT79" s="370"/>
      <c r="AXU79" s="370"/>
      <c r="AXV79" s="370"/>
      <c r="AXW79" s="370"/>
      <c r="AXX79" s="370"/>
      <c r="AXY79" s="370"/>
      <c r="AXZ79" s="370"/>
      <c r="AYA79" s="370"/>
      <c r="AYB79" s="370"/>
      <c r="AYC79" s="370"/>
      <c r="AYD79" s="370"/>
      <c r="AYE79" s="370"/>
      <c r="AYF79" s="370"/>
      <c r="AYG79" s="370"/>
      <c r="AYH79" s="370"/>
      <c r="AYI79" s="370"/>
      <c r="AYJ79" s="370"/>
      <c r="AYK79" s="370"/>
      <c r="AYL79" s="370"/>
      <c r="AYM79" s="370"/>
      <c r="AYN79" s="370"/>
      <c r="AYO79" s="370"/>
      <c r="AYP79" s="370"/>
      <c r="AYQ79" s="370"/>
      <c r="AYR79" s="370"/>
      <c r="AYS79" s="370"/>
      <c r="AYT79" s="370"/>
      <c r="AYU79" s="370"/>
      <c r="AYV79" s="370"/>
      <c r="AYW79" s="370"/>
      <c r="AYX79" s="370"/>
      <c r="AYY79" s="370"/>
      <c r="AYZ79" s="370"/>
      <c r="AZA79" s="370"/>
      <c r="AZB79" s="370"/>
      <c r="AZC79" s="370"/>
      <c r="AZD79" s="370"/>
      <c r="AZE79" s="370"/>
      <c r="AZF79" s="370"/>
      <c r="AZG79" s="370"/>
      <c r="AZH79" s="370"/>
      <c r="AZI79" s="370"/>
      <c r="AZJ79" s="370"/>
      <c r="AZK79" s="370"/>
      <c r="AZL79" s="370"/>
      <c r="AZM79" s="370"/>
      <c r="AZN79" s="370"/>
      <c r="AZO79" s="370"/>
      <c r="AZP79" s="370"/>
      <c r="AZQ79" s="370"/>
      <c r="AZR79" s="370"/>
      <c r="AZS79" s="370"/>
      <c r="AZT79" s="370"/>
      <c r="AZU79" s="370"/>
      <c r="AZV79" s="370"/>
      <c r="AZW79" s="370"/>
      <c r="AZX79" s="370"/>
      <c r="AZY79" s="370"/>
      <c r="AZZ79" s="370"/>
      <c r="BAA79" s="370"/>
      <c r="BAB79" s="370"/>
      <c r="BAC79" s="370"/>
      <c r="BAD79" s="370"/>
      <c r="BAE79" s="370"/>
      <c r="BAF79" s="370"/>
      <c r="BAG79" s="370"/>
      <c r="BAH79" s="370"/>
      <c r="BAI79" s="370"/>
      <c r="BAJ79" s="370"/>
      <c r="BAK79" s="370"/>
      <c r="BAL79" s="370"/>
      <c r="BAM79" s="370"/>
      <c r="BAN79" s="370"/>
      <c r="BAO79" s="370"/>
      <c r="BAP79" s="370"/>
      <c r="BAQ79" s="370"/>
      <c r="BAR79" s="370"/>
      <c r="BAS79" s="370"/>
      <c r="BAT79" s="370"/>
      <c r="BAU79" s="370"/>
      <c r="BAV79" s="370"/>
      <c r="BAW79" s="370"/>
      <c r="BAX79" s="370"/>
      <c r="BAY79" s="370"/>
      <c r="BAZ79" s="370"/>
      <c r="BBA79" s="370"/>
      <c r="BBB79" s="370"/>
      <c r="BBC79" s="370"/>
      <c r="BBD79" s="370"/>
      <c r="BBE79" s="370"/>
      <c r="BBF79" s="370"/>
      <c r="BBG79" s="370"/>
      <c r="BBH79" s="370"/>
      <c r="BBI79" s="370"/>
      <c r="BBJ79" s="370"/>
      <c r="BBK79" s="370"/>
      <c r="BBL79" s="370"/>
      <c r="BBM79" s="370"/>
      <c r="BBN79" s="370"/>
      <c r="BBO79" s="370"/>
      <c r="BBP79" s="370"/>
      <c r="BBQ79" s="370"/>
      <c r="BBR79" s="370"/>
      <c r="BBS79" s="370"/>
      <c r="BBT79" s="370"/>
      <c r="BBU79" s="370"/>
      <c r="BBV79" s="370"/>
      <c r="BBW79" s="370"/>
      <c r="BBX79" s="370"/>
      <c r="BBY79" s="370"/>
      <c r="BBZ79" s="370"/>
      <c r="BCA79" s="370"/>
      <c r="BCB79" s="370"/>
      <c r="BCC79" s="370"/>
      <c r="BCD79" s="370"/>
      <c r="BCE79" s="370"/>
      <c r="BCF79" s="370"/>
      <c r="BCG79" s="370"/>
      <c r="BCH79" s="370"/>
      <c r="BCI79" s="370"/>
      <c r="BCJ79" s="370"/>
      <c r="BCK79" s="370"/>
      <c r="BCL79" s="370"/>
      <c r="BCM79" s="370"/>
      <c r="BCN79" s="370"/>
      <c r="BCO79" s="370"/>
      <c r="BCP79" s="370"/>
      <c r="BCQ79" s="370"/>
      <c r="BCR79" s="370"/>
      <c r="BCS79" s="370"/>
      <c r="BCT79" s="370"/>
      <c r="BCU79" s="370"/>
      <c r="BCV79" s="370"/>
      <c r="BCW79" s="370"/>
      <c r="BCX79" s="370"/>
      <c r="BCY79" s="370"/>
      <c r="BCZ79" s="370"/>
      <c r="BDA79" s="370"/>
      <c r="BDB79" s="370"/>
      <c r="BDC79" s="370"/>
      <c r="BDD79" s="370"/>
      <c r="BDE79" s="370"/>
      <c r="BDF79" s="370"/>
      <c r="BDG79" s="370"/>
      <c r="BDH79" s="370"/>
      <c r="BDI79" s="370"/>
      <c r="BDJ79" s="370"/>
      <c r="BDK79" s="370"/>
      <c r="BDL79" s="370"/>
      <c r="BDM79" s="370"/>
      <c r="BDN79" s="370"/>
      <c r="BDO79" s="370"/>
      <c r="BDP79" s="370"/>
      <c r="BDQ79" s="370"/>
      <c r="BDR79" s="370"/>
      <c r="BDS79" s="370"/>
      <c r="BDT79" s="370"/>
      <c r="BDU79" s="370"/>
      <c r="BDV79" s="370"/>
      <c r="BDW79" s="370"/>
      <c r="BDX79" s="370"/>
      <c r="BDY79" s="370"/>
      <c r="BDZ79" s="370"/>
      <c r="BEA79" s="370"/>
      <c r="BEB79" s="370"/>
      <c r="BEC79" s="370"/>
      <c r="BED79" s="370"/>
      <c r="BEE79" s="370"/>
      <c r="BEF79" s="370"/>
      <c r="BEG79" s="370"/>
      <c r="BEH79" s="370"/>
      <c r="BEI79" s="370"/>
      <c r="BEJ79" s="370"/>
      <c r="BEK79" s="370"/>
      <c r="BEL79" s="370"/>
      <c r="BEM79" s="370"/>
      <c r="BEN79" s="370"/>
      <c r="BEO79" s="370"/>
      <c r="BEP79" s="370"/>
      <c r="BEQ79" s="370"/>
      <c r="BER79" s="370"/>
      <c r="BES79" s="370"/>
      <c r="BET79" s="370"/>
      <c r="BEU79" s="370"/>
      <c r="BEV79" s="370"/>
      <c r="BEW79" s="370"/>
      <c r="BEX79" s="370"/>
      <c r="BEY79" s="370"/>
      <c r="BEZ79" s="370"/>
      <c r="BFA79" s="370"/>
      <c r="BFB79" s="370"/>
      <c r="BFC79" s="370"/>
      <c r="BFD79" s="370"/>
      <c r="BFE79" s="370"/>
      <c r="BFF79" s="370"/>
      <c r="BFG79" s="370"/>
      <c r="BFH79" s="370"/>
      <c r="BFI79" s="370"/>
      <c r="BFJ79" s="370"/>
      <c r="BFK79" s="370"/>
      <c r="BFL79" s="370"/>
      <c r="BFM79" s="370"/>
      <c r="BFN79" s="370"/>
      <c r="BFO79" s="370"/>
      <c r="BFP79" s="370"/>
      <c r="BFQ79" s="370"/>
      <c r="BFR79" s="370"/>
      <c r="BFS79" s="370"/>
      <c r="BFT79" s="370"/>
      <c r="BFU79" s="370"/>
      <c r="BFV79" s="370"/>
      <c r="BFW79" s="370"/>
      <c r="BFX79" s="370"/>
      <c r="BFY79" s="370"/>
      <c r="BFZ79" s="370"/>
      <c r="BGA79" s="370"/>
      <c r="BGB79" s="370"/>
      <c r="BGC79" s="370"/>
      <c r="BGD79" s="370"/>
      <c r="BGE79" s="370"/>
      <c r="BGF79" s="370"/>
      <c r="BGG79" s="370"/>
      <c r="BGH79" s="370"/>
      <c r="BGI79" s="370"/>
      <c r="BGJ79" s="370"/>
      <c r="BGK79" s="370"/>
      <c r="BGL79" s="370"/>
      <c r="BGM79" s="370"/>
      <c r="BGN79" s="370"/>
      <c r="BGO79" s="370"/>
      <c r="BGP79" s="370"/>
      <c r="BGQ79" s="370"/>
      <c r="BGR79" s="370"/>
      <c r="BGS79" s="370"/>
      <c r="BGT79" s="370"/>
      <c r="BGU79" s="370"/>
      <c r="BGV79" s="370"/>
      <c r="BGW79" s="370"/>
      <c r="BGX79" s="370"/>
      <c r="BGY79" s="370"/>
      <c r="BGZ79" s="370"/>
      <c r="BHA79" s="370"/>
      <c r="BHB79" s="370"/>
      <c r="BHC79" s="370"/>
      <c r="BHD79" s="370"/>
      <c r="BHE79" s="370"/>
      <c r="BHF79" s="370"/>
      <c r="BHG79" s="370"/>
      <c r="BHH79" s="370"/>
      <c r="BHI79" s="370"/>
      <c r="BHJ79" s="370"/>
      <c r="BHK79" s="370"/>
      <c r="BHL79" s="370"/>
      <c r="BHM79" s="370"/>
      <c r="BHN79" s="370"/>
      <c r="BHO79" s="370"/>
      <c r="BHP79" s="370"/>
      <c r="BHQ79" s="370"/>
      <c r="BHR79" s="370"/>
      <c r="BHS79" s="370"/>
      <c r="BHT79" s="370"/>
      <c r="BHU79" s="370"/>
      <c r="BHV79" s="370"/>
      <c r="BHW79" s="370"/>
      <c r="BHX79" s="370"/>
      <c r="BHY79" s="370"/>
      <c r="BHZ79" s="370"/>
      <c r="BIA79" s="370"/>
      <c r="BIB79" s="370"/>
      <c r="BIC79" s="370"/>
      <c r="BID79" s="370"/>
      <c r="BIE79" s="370"/>
      <c r="BIF79" s="370"/>
      <c r="BIG79" s="370"/>
      <c r="BIH79" s="370"/>
      <c r="BII79" s="370"/>
      <c r="BIJ79" s="370"/>
      <c r="BIK79" s="370"/>
      <c r="BIL79" s="370"/>
      <c r="BIM79" s="370"/>
      <c r="BIN79" s="370"/>
      <c r="BIO79" s="370"/>
      <c r="BIP79" s="370"/>
      <c r="BIQ79" s="370"/>
      <c r="BIR79" s="370"/>
      <c r="BIS79" s="370"/>
      <c r="BIT79" s="370"/>
      <c r="BIU79" s="370"/>
      <c r="BIV79" s="370"/>
      <c r="BIW79" s="370"/>
      <c r="BIX79" s="370"/>
      <c r="BIY79" s="370"/>
      <c r="BIZ79" s="370"/>
      <c r="BJA79" s="370"/>
    </row>
    <row r="80" spans="1:1613" ht="15.75" hidden="1" thickTop="1" x14ac:dyDescent="0.25">
      <c r="A80" s="607" t="s">
        <v>206</v>
      </c>
      <c r="B80" s="608"/>
      <c r="C80" s="616"/>
      <c r="D80" s="54"/>
      <c r="E80" s="54"/>
      <c r="F80" s="54"/>
      <c r="G80" s="55"/>
      <c r="H80" s="49"/>
      <c r="I80" s="250"/>
      <c r="J80" s="250"/>
      <c r="K80" s="250"/>
      <c r="L80" s="250"/>
      <c r="M80" s="250"/>
      <c r="N80" s="250"/>
      <c r="O80" s="250"/>
      <c r="P80" s="25"/>
      <c r="Q80" s="272"/>
      <c r="R80" s="250"/>
    </row>
    <row r="81" spans="1:1613" hidden="1" x14ac:dyDescent="0.25">
      <c r="A81" s="127">
        <v>515</v>
      </c>
      <c r="B81" s="42">
        <v>7350</v>
      </c>
      <c r="C81" s="135" t="s">
        <v>171</v>
      </c>
      <c r="D81" s="24">
        <v>0</v>
      </c>
      <c r="E81" s="24">
        <v>0</v>
      </c>
      <c r="F81" s="24">
        <v>0</v>
      </c>
      <c r="G81" s="25">
        <v>2.42</v>
      </c>
      <c r="H81" s="49">
        <v>1000</v>
      </c>
      <c r="I81" s="250">
        <v>0</v>
      </c>
      <c r="J81" s="24">
        <v>0</v>
      </c>
      <c r="K81" s="250">
        <v>0</v>
      </c>
      <c r="L81" s="250"/>
      <c r="M81" s="250"/>
      <c r="N81" s="250"/>
      <c r="O81" s="250"/>
      <c r="P81" s="25">
        <f>SUM(I81:O81)</f>
        <v>0</v>
      </c>
      <c r="Q81" s="272">
        <v>0</v>
      </c>
      <c r="R81" s="250"/>
    </row>
    <row r="82" spans="1:1613" ht="15.75" hidden="1" thickBot="1" x14ac:dyDescent="0.3">
      <c r="A82" s="127">
        <v>515</v>
      </c>
      <c r="B82" s="42">
        <v>7400</v>
      </c>
      <c r="C82" s="135" t="s">
        <v>172</v>
      </c>
      <c r="D82" s="24">
        <v>0</v>
      </c>
      <c r="E82" s="24">
        <v>0</v>
      </c>
      <c r="F82" s="24">
        <v>0</v>
      </c>
      <c r="G82" s="25">
        <v>0</v>
      </c>
      <c r="H82" s="49">
        <v>250</v>
      </c>
      <c r="I82" s="250">
        <v>0</v>
      </c>
      <c r="J82" s="24">
        <v>0</v>
      </c>
      <c r="K82" s="250">
        <v>0</v>
      </c>
      <c r="L82" s="250"/>
      <c r="M82" s="250"/>
      <c r="N82" s="250"/>
      <c r="O82" s="250"/>
      <c r="P82" s="25">
        <f>SUM(I82:O82)</f>
        <v>0</v>
      </c>
      <c r="Q82" s="272">
        <v>0</v>
      </c>
      <c r="R82" s="250"/>
    </row>
    <row r="83" spans="1:1613" s="14" customFormat="1" ht="16.5" hidden="1" thickTop="1" thickBot="1" x14ac:dyDescent="0.3">
      <c r="A83" s="93"/>
      <c r="B83" s="94"/>
      <c r="C83" s="137" t="s">
        <v>205</v>
      </c>
      <c r="D83" s="96">
        <f t="shared" ref="D83:Q83" si="12">SUM(D81:D82)</f>
        <v>0</v>
      </c>
      <c r="E83" s="96">
        <f t="shared" si="12"/>
        <v>0</v>
      </c>
      <c r="F83" s="96">
        <f t="shared" si="12"/>
        <v>0</v>
      </c>
      <c r="G83" s="97">
        <f t="shared" si="12"/>
        <v>2.42</v>
      </c>
      <c r="H83" s="95">
        <f t="shared" si="12"/>
        <v>1250</v>
      </c>
      <c r="I83" s="96">
        <f t="shared" si="12"/>
        <v>0</v>
      </c>
      <c r="J83" s="96">
        <f t="shared" si="12"/>
        <v>0</v>
      </c>
      <c r="K83" s="96">
        <f t="shared" si="12"/>
        <v>0</v>
      </c>
      <c r="L83" s="96">
        <f t="shared" si="12"/>
        <v>0</v>
      </c>
      <c r="M83" s="96">
        <f t="shared" si="12"/>
        <v>0</v>
      </c>
      <c r="N83" s="96">
        <f t="shared" si="12"/>
        <v>0</v>
      </c>
      <c r="O83" s="96">
        <f t="shared" si="12"/>
        <v>0</v>
      </c>
      <c r="P83" s="97">
        <f t="shared" si="12"/>
        <v>0</v>
      </c>
      <c r="Q83" s="274">
        <f t="shared" si="12"/>
        <v>0</v>
      </c>
      <c r="R83" s="132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370"/>
      <c r="AO83" s="370"/>
      <c r="AP83" s="370"/>
      <c r="AQ83" s="370"/>
      <c r="AR83" s="370"/>
      <c r="AS83" s="370"/>
      <c r="AT83" s="370"/>
      <c r="AU83" s="370"/>
      <c r="AV83" s="370"/>
      <c r="AW83" s="370"/>
      <c r="AX83" s="370"/>
      <c r="AY83" s="370"/>
      <c r="AZ83" s="370"/>
      <c r="BA83" s="370"/>
      <c r="BB83" s="370"/>
      <c r="BC83" s="370"/>
      <c r="BD83" s="370"/>
      <c r="BE83" s="370"/>
      <c r="BF83" s="370"/>
      <c r="BG83" s="370"/>
      <c r="BH83" s="370"/>
      <c r="BI83" s="370"/>
      <c r="BJ83" s="370"/>
      <c r="BK83" s="370"/>
      <c r="BL83" s="370"/>
      <c r="BM83" s="370"/>
      <c r="BN83" s="370"/>
      <c r="BO83" s="370"/>
      <c r="BP83" s="370"/>
      <c r="BQ83" s="370"/>
      <c r="BR83" s="370"/>
      <c r="BS83" s="370"/>
      <c r="BT83" s="370"/>
      <c r="BU83" s="370"/>
      <c r="BV83" s="370"/>
      <c r="BW83" s="370"/>
      <c r="BX83" s="370"/>
      <c r="BY83" s="370"/>
      <c r="BZ83" s="370"/>
      <c r="CA83" s="370"/>
      <c r="CB83" s="370"/>
      <c r="CC83" s="370"/>
      <c r="CD83" s="370"/>
      <c r="CE83" s="370"/>
      <c r="CF83" s="370"/>
      <c r="CG83" s="370"/>
      <c r="CH83" s="370"/>
      <c r="CI83" s="370"/>
      <c r="CJ83" s="370"/>
      <c r="CK83" s="370"/>
      <c r="CL83" s="370"/>
      <c r="CM83" s="370"/>
      <c r="CN83" s="370"/>
      <c r="CO83" s="370"/>
      <c r="CP83" s="370"/>
      <c r="CQ83" s="370"/>
      <c r="CR83" s="370"/>
      <c r="CS83" s="370"/>
      <c r="CT83" s="370"/>
      <c r="CU83" s="370"/>
      <c r="CV83" s="370"/>
      <c r="CW83" s="370"/>
      <c r="CX83" s="370"/>
      <c r="CY83" s="370"/>
      <c r="CZ83" s="370"/>
      <c r="DA83" s="370"/>
      <c r="DB83" s="370"/>
      <c r="DC83" s="370"/>
      <c r="DD83" s="370"/>
      <c r="DE83" s="370"/>
      <c r="DF83" s="370"/>
      <c r="DG83" s="370"/>
      <c r="DH83" s="370"/>
      <c r="DI83" s="370"/>
      <c r="DJ83" s="370"/>
      <c r="DK83" s="370"/>
      <c r="DL83" s="370"/>
      <c r="DM83" s="370"/>
      <c r="DN83" s="370"/>
      <c r="DO83" s="370"/>
      <c r="DP83" s="370"/>
      <c r="DQ83" s="370"/>
      <c r="DR83" s="370"/>
      <c r="DS83" s="370"/>
      <c r="DT83" s="370"/>
      <c r="DU83" s="370"/>
      <c r="DV83" s="370"/>
      <c r="DW83" s="370"/>
      <c r="DX83" s="370"/>
      <c r="DY83" s="370"/>
      <c r="DZ83" s="370"/>
      <c r="EA83" s="370"/>
      <c r="EB83" s="370"/>
      <c r="EC83" s="370"/>
      <c r="ED83" s="370"/>
      <c r="EE83" s="370"/>
      <c r="EF83" s="370"/>
      <c r="EG83" s="370"/>
      <c r="EH83" s="370"/>
      <c r="EI83" s="370"/>
      <c r="EJ83" s="370"/>
      <c r="EK83" s="370"/>
      <c r="EL83" s="370"/>
      <c r="EM83" s="370"/>
      <c r="EN83" s="370"/>
      <c r="EO83" s="370"/>
      <c r="EP83" s="370"/>
      <c r="EQ83" s="370"/>
      <c r="ER83" s="370"/>
      <c r="ES83" s="370"/>
      <c r="ET83" s="370"/>
      <c r="EU83" s="370"/>
      <c r="EV83" s="370"/>
      <c r="EW83" s="370"/>
      <c r="EX83" s="370"/>
      <c r="EY83" s="370"/>
      <c r="EZ83" s="370"/>
      <c r="FA83" s="370"/>
      <c r="FB83" s="370"/>
      <c r="FC83" s="370"/>
      <c r="FD83" s="370"/>
      <c r="FE83" s="370"/>
      <c r="FF83" s="370"/>
      <c r="FG83" s="370"/>
      <c r="FH83" s="370"/>
      <c r="FI83" s="370"/>
      <c r="FJ83" s="370"/>
      <c r="FK83" s="370"/>
      <c r="FL83" s="370"/>
      <c r="FM83" s="370"/>
      <c r="FN83" s="370"/>
      <c r="FO83" s="370"/>
      <c r="FP83" s="370"/>
      <c r="FQ83" s="370"/>
      <c r="FR83" s="370"/>
      <c r="FS83" s="370"/>
      <c r="FT83" s="370"/>
      <c r="FU83" s="370"/>
      <c r="FV83" s="370"/>
      <c r="FW83" s="370"/>
      <c r="FX83" s="370"/>
      <c r="FY83" s="370"/>
      <c r="FZ83" s="370"/>
      <c r="GA83" s="370"/>
      <c r="GB83" s="370"/>
      <c r="GC83" s="370"/>
      <c r="GD83" s="370"/>
      <c r="GE83" s="370"/>
      <c r="GF83" s="370"/>
      <c r="GG83" s="370"/>
      <c r="GH83" s="370"/>
      <c r="GI83" s="370"/>
      <c r="GJ83" s="370"/>
      <c r="GK83" s="370"/>
      <c r="GL83" s="370"/>
      <c r="GM83" s="370"/>
      <c r="GN83" s="370"/>
      <c r="GO83" s="370"/>
      <c r="GP83" s="370"/>
      <c r="GQ83" s="370"/>
      <c r="GR83" s="370"/>
      <c r="GS83" s="370"/>
      <c r="GT83" s="370"/>
      <c r="GU83" s="370"/>
      <c r="GV83" s="370"/>
      <c r="GW83" s="370"/>
      <c r="GX83" s="370"/>
      <c r="GY83" s="370"/>
      <c r="GZ83" s="370"/>
      <c r="HA83" s="370"/>
      <c r="HB83" s="370"/>
      <c r="HC83" s="370"/>
      <c r="HD83" s="370"/>
      <c r="HE83" s="370"/>
      <c r="HF83" s="370"/>
      <c r="HG83" s="370"/>
      <c r="HH83" s="370"/>
      <c r="HI83" s="370"/>
      <c r="HJ83" s="370"/>
      <c r="HK83" s="370"/>
      <c r="HL83" s="370"/>
      <c r="HM83" s="370"/>
      <c r="HN83" s="370"/>
      <c r="HO83" s="370"/>
      <c r="HP83" s="370"/>
      <c r="HQ83" s="370"/>
      <c r="HR83" s="370"/>
      <c r="HS83" s="370"/>
      <c r="HT83" s="370"/>
      <c r="HU83" s="370"/>
      <c r="HV83" s="370"/>
      <c r="HW83" s="370"/>
      <c r="HX83" s="370"/>
      <c r="HY83" s="370"/>
      <c r="HZ83" s="370"/>
      <c r="IA83" s="370"/>
      <c r="IB83" s="370"/>
      <c r="IC83" s="370"/>
      <c r="ID83" s="370"/>
      <c r="IE83" s="370"/>
      <c r="IF83" s="370"/>
      <c r="IG83" s="370"/>
      <c r="IH83" s="370"/>
      <c r="II83" s="370"/>
      <c r="IJ83" s="370"/>
      <c r="IK83" s="370"/>
      <c r="IL83" s="370"/>
      <c r="IM83" s="370"/>
      <c r="IN83" s="370"/>
      <c r="IO83" s="370"/>
      <c r="IP83" s="370"/>
      <c r="IQ83" s="370"/>
      <c r="IR83" s="370"/>
      <c r="IS83" s="370"/>
      <c r="IT83" s="370"/>
      <c r="IU83" s="370"/>
      <c r="IV83" s="370"/>
      <c r="IW83" s="370"/>
      <c r="IX83" s="370"/>
      <c r="IY83" s="370"/>
      <c r="IZ83" s="370"/>
      <c r="JA83" s="370"/>
      <c r="JB83" s="370"/>
      <c r="JC83" s="370"/>
      <c r="JD83" s="370"/>
      <c r="JE83" s="370"/>
      <c r="JF83" s="370"/>
      <c r="JG83" s="370"/>
      <c r="JH83" s="370"/>
      <c r="JI83" s="370"/>
      <c r="JJ83" s="370"/>
      <c r="JK83" s="370"/>
      <c r="JL83" s="370"/>
      <c r="JM83" s="370"/>
      <c r="JN83" s="370"/>
      <c r="JO83" s="370"/>
      <c r="JP83" s="370"/>
      <c r="JQ83" s="370"/>
      <c r="JR83" s="370"/>
      <c r="JS83" s="370"/>
      <c r="JT83" s="370"/>
      <c r="JU83" s="370"/>
      <c r="JV83" s="370"/>
      <c r="JW83" s="370"/>
      <c r="JX83" s="370"/>
      <c r="JY83" s="370"/>
      <c r="JZ83" s="370"/>
      <c r="KA83" s="370"/>
      <c r="KB83" s="370"/>
      <c r="KC83" s="370"/>
      <c r="KD83" s="370"/>
      <c r="KE83" s="370"/>
      <c r="KF83" s="370"/>
      <c r="KG83" s="370"/>
      <c r="KH83" s="370"/>
      <c r="KI83" s="370"/>
      <c r="KJ83" s="370"/>
      <c r="KK83" s="370"/>
      <c r="KL83" s="370"/>
      <c r="KM83" s="370"/>
      <c r="KN83" s="370"/>
      <c r="KO83" s="370"/>
      <c r="KP83" s="370"/>
      <c r="KQ83" s="370"/>
      <c r="KR83" s="370"/>
      <c r="KS83" s="370"/>
      <c r="KT83" s="370"/>
      <c r="KU83" s="370"/>
      <c r="KV83" s="370"/>
      <c r="KW83" s="370"/>
      <c r="KX83" s="370"/>
      <c r="KY83" s="370"/>
      <c r="KZ83" s="370"/>
      <c r="LA83" s="370"/>
      <c r="LB83" s="370"/>
      <c r="LC83" s="370"/>
      <c r="LD83" s="370"/>
      <c r="LE83" s="370"/>
      <c r="LF83" s="370"/>
      <c r="LG83" s="370"/>
      <c r="LH83" s="370"/>
      <c r="LI83" s="370"/>
      <c r="LJ83" s="370"/>
      <c r="LK83" s="370"/>
      <c r="LL83" s="370"/>
      <c r="LM83" s="370"/>
      <c r="LN83" s="370"/>
      <c r="LO83" s="370"/>
      <c r="LP83" s="370"/>
      <c r="LQ83" s="370"/>
      <c r="LR83" s="370"/>
      <c r="LS83" s="370"/>
      <c r="LT83" s="370"/>
      <c r="LU83" s="370"/>
      <c r="LV83" s="370"/>
      <c r="LW83" s="370"/>
      <c r="LX83" s="370"/>
      <c r="LY83" s="370"/>
      <c r="LZ83" s="370"/>
      <c r="MA83" s="370"/>
      <c r="MB83" s="370"/>
      <c r="MC83" s="370"/>
      <c r="MD83" s="370"/>
      <c r="ME83" s="370"/>
      <c r="MF83" s="370"/>
      <c r="MG83" s="370"/>
      <c r="MH83" s="370"/>
      <c r="MI83" s="370"/>
      <c r="MJ83" s="370"/>
      <c r="MK83" s="370"/>
      <c r="ML83" s="370"/>
      <c r="MM83" s="370"/>
      <c r="MN83" s="370"/>
      <c r="MO83" s="370"/>
      <c r="MP83" s="370"/>
      <c r="MQ83" s="370"/>
      <c r="MR83" s="370"/>
      <c r="MS83" s="370"/>
      <c r="MT83" s="370"/>
      <c r="MU83" s="370"/>
      <c r="MV83" s="370"/>
      <c r="MW83" s="370"/>
      <c r="MX83" s="370"/>
      <c r="MY83" s="370"/>
      <c r="MZ83" s="370"/>
      <c r="NA83" s="370"/>
      <c r="NB83" s="370"/>
      <c r="NC83" s="370"/>
      <c r="ND83" s="370"/>
      <c r="NE83" s="370"/>
      <c r="NF83" s="370"/>
      <c r="NG83" s="370"/>
      <c r="NH83" s="370"/>
      <c r="NI83" s="370"/>
      <c r="NJ83" s="370"/>
      <c r="NK83" s="370"/>
      <c r="NL83" s="370"/>
      <c r="NM83" s="370"/>
      <c r="NN83" s="370"/>
      <c r="NO83" s="370"/>
      <c r="NP83" s="370"/>
      <c r="NQ83" s="370"/>
      <c r="NR83" s="370"/>
      <c r="NS83" s="370"/>
      <c r="NT83" s="370"/>
      <c r="NU83" s="370"/>
      <c r="NV83" s="370"/>
      <c r="NW83" s="370"/>
      <c r="NX83" s="370"/>
      <c r="NY83" s="370"/>
      <c r="NZ83" s="370"/>
      <c r="OA83" s="370"/>
      <c r="OB83" s="370"/>
      <c r="OC83" s="370"/>
      <c r="OD83" s="370"/>
      <c r="OE83" s="370"/>
      <c r="OF83" s="370"/>
      <c r="OG83" s="370"/>
      <c r="OH83" s="370"/>
      <c r="OI83" s="370"/>
      <c r="OJ83" s="370"/>
      <c r="OK83" s="370"/>
      <c r="OL83" s="370"/>
      <c r="OM83" s="370"/>
      <c r="ON83" s="370"/>
      <c r="OO83" s="370"/>
      <c r="OP83" s="370"/>
      <c r="OQ83" s="370"/>
      <c r="OR83" s="370"/>
      <c r="OS83" s="370"/>
      <c r="OT83" s="370"/>
      <c r="OU83" s="370"/>
      <c r="OV83" s="370"/>
      <c r="OW83" s="370"/>
      <c r="OX83" s="370"/>
      <c r="OY83" s="370"/>
      <c r="OZ83" s="370"/>
      <c r="PA83" s="370"/>
      <c r="PB83" s="370"/>
      <c r="PC83" s="370"/>
      <c r="PD83" s="370"/>
      <c r="PE83" s="370"/>
      <c r="PF83" s="370"/>
      <c r="PG83" s="370"/>
      <c r="PH83" s="370"/>
      <c r="PI83" s="370"/>
      <c r="PJ83" s="370"/>
      <c r="PK83" s="370"/>
      <c r="PL83" s="370"/>
      <c r="PM83" s="370"/>
      <c r="PN83" s="370"/>
      <c r="PO83" s="370"/>
      <c r="PP83" s="370"/>
      <c r="PQ83" s="370"/>
      <c r="PR83" s="370"/>
      <c r="PS83" s="370"/>
      <c r="PT83" s="370"/>
      <c r="PU83" s="370"/>
      <c r="PV83" s="370"/>
      <c r="PW83" s="370"/>
      <c r="PX83" s="370"/>
      <c r="PY83" s="370"/>
      <c r="PZ83" s="370"/>
      <c r="QA83" s="370"/>
      <c r="QB83" s="370"/>
      <c r="QC83" s="370"/>
      <c r="QD83" s="370"/>
      <c r="QE83" s="370"/>
      <c r="QF83" s="370"/>
      <c r="QG83" s="370"/>
      <c r="QH83" s="370"/>
      <c r="QI83" s="370"/>
      <c r="QJ83" s="370"/>
      <c r="QK83" s="370"/>
      <c r="QL83" s="370"/>
      <c r="QM83" s="370"/>
      <c r="QN83" s="370"/>
      <c r="QO83" s="370"/>
      <c r="QP83" s="370"/>
      <c r="QQ83" s="370"/>
      <c r="QR83" s="370"/>
      <c r="QS83" s="370"/>
      <c r="QT83" s="370"/>
      <c r="QU83" s="370"/>
      <c r="QV83" s="370"/>
      <c r="QW83" s="370"/>
      <c r="QX83" s="370"/>
      <c r="QY83" s="370"/>
      <c r="QZ83" s="370"/>
      <c r="RA83" s="370"/>
      <c r="RB83" s="370"/>
      <c r="RC83" s="370"/>
      <c r="RD83" s="370"/>
      <c r="RE83" s="370"/>
      <c r="RF83" s="370"/>
      <c r="RG83" s="370"/>
      <c r="RH83" s="370"/>
      <c r="RI83" s="370"/>
      <c r="RJ83" s="370"/>
      <c r="RK83" s="370"/>
      <c r="RL83" s="370"/>
      <c r="RM83" s="370"/>
      <c r="RN83" s="370"/>
      <c r="RO83" s="370"/>
      <c r="RP83" s="370"/>
      <c r="RQ83" s="370"/>
      <c r="RR83" s="370"/>
      <c r="RS83" s="370"/>
      <c r="RT83" s="370"/>
      <c r="RU83" s="370"/>
      <c r="RV83" s="370"/>
      <c r="RW83" s="370"/>
      <c r="RX83" s="370"/>
      <c r="RY83" s="370"/>
      <c r="RZ83" s="370"/>
      <c r="SA83" s="370"/>
      <c r="SB83" s="370"/>
      <c r="SC83" s="370"/>
      <c r="SD83" s="370"/>
      <c r="SE83" s="370"/>
      <c r="SF83" s="370"/>
      <c r="SG83" s="370"/>
      <c r="SH83" s="370"/>
      <c r="SI83" s="370"/>
      <c r="SJ83" s="370"/>
      <c r="SK83" s="370"/>
      <c r="SL83" s="370"/>
      <c r="SM83" s="370"/>
      <c r="SN83" s="370"/>
      <c r="SO83" s="370"/>
      <c r="SP83" s="370"/>
      <c r="SQ83" s="370"/>
      <c r="SR83" s="370"/>
      <c r="SS83" s="370"/>
      <c r="ST83" s="370"/>
      <c r="SU83" s="370"/>
      <c r="SV83" s="370"/>
      <c r="SW83" s="370"/>
      <c r="SX83" s="370"/>
      <c r="SY83" s="370"/>
      <c r="SZ83" s="370"/>
      <c r="TA83" s="370"/>
      <c r="TB83" s="370"/>
      <c r="TC83" s="370"/>
      <c r="TD83" s="370"/>
      <c r="TE83" s="370"/>
      <c r="TF83" s="370"/>
      <c r="TG83" s="370"/>
      <c r="TH83" s="370"/>
      <c r="TI83" s="370"/>
      <c r="TJ83" s="370"/>
      <c r="TK83" s="370"/>
      <c r="TL83" s="370"/>
      <c r="TM83" s="370"/>
      <c r="TN83" s="370"/>
      <c r="TO83" s="370"/>
      <c r="TP83" s="370"/>
      <c r="TQ83" s="370"/>
      <c r="TR83" s="370"/>
      <c r="TS83" s="370"/>
      <c r="TT83" s="370"/>
      <c r="TU83" s="370"/>
      <c r="TV83" s="370"/>
      <c r="TW83" s="370"/>
      <c r="TX83" s="370"/>
      <c r="TY83" s="370"/>
      <c r="TZ83" s="370"/>
      <c r="UA83" s="370"/>
      <c r="UB83" s="370"/>
      <c r="UC83" s="370"/>
      <c r="UD83" s="370"/>
      <c r="UE83" s="370"/>
      <c r="UF83" s="370"/>
      <c r="UG83" s="370"/>
      <c r="UH83" s="370"/>
      <c r="UI83" s="370"/>
      <c r="UJ83" s="370"/>
      <c r="UK83" s="370"/>
      <c r="UL83" s="370"/>
      <c r="UM83" s="370"/>
      <c r="UN83" s="370"/>
      <c r="UO83" s="370"/>
      <c r="UP83" s="370"/>
      <c r="UQ83" s="370"/>
      <c r="UR83" s="370"/>
      <c r="US83" s="370"/>
      <c r="UT83" s="370"/>
      <c r="UU83" s="370"/>
      <c r="UV83" s="370"/>
      <c r="UW83" s="370"/>
      <c r="UX83" s="370"/>
      <c r="UY83" s="370"/>
      <c r="UZ83" s="370"/>
      <c r="VA83" s="370"/>
      <c r="VB83" s="370"/>
      <c r="VC83" s="370"/>
      <c r="VD83" s="370"/>
      <c r="VE83" s="370"/>
      <c r="VF83" s="370"/>
      <c r="VG83" s="370"/>
      <c r="VH83" s="370"/>
      <c r="VI83" s="370"/>
      <c r="VJ83" s="370"/>
      <c r="VK83" s="370"/>
      <c r="VL83" s="370"/>
      <c r="VM83" s="370"/>
      <c r="VN83" s="370"/>
      <c r="VO83" s="370"/>
      <c r="VP83" s="370"/>
      <c r="VQ83" s="370"/>
      <c r="VR83" s="370"/>
      <c r="VS83" s="370"/>
      <c r="VT83" s="370"/>
      <c r="VU83" s="370"/>
      <c r="VV83" s="370"/>
      <c r="VW83" s="370"/>
      <c r="VX83" s="370"/>
      <c r="VY83" s="370"/>
      <c r="VZ83" s="370"/>
      <c r="WA83" s="370"/>
      <c r="WB83" s="370"/>
      <c r="WC83" s="370"/>
      <c r="WD83" s="370"/>
      <c r="WE83" s="370"/>
      <c r="WF83" s="370"/>
      <c r="WG83" s="370"/>
      <c r="WH83" s="370"/>
      <c r="WI83" s="370"/>
      <c r="WJ83" s="370"/>
      <c r="WK83" s="370"/>
      <c r="WL83" s="370"/>
      <c r="WM83" s="370"/>
      <c r="WN83" s="370"/>
      <c r="WO83" s="370"/>
      <c r="WP83" s="370"/>
      <c r="WQ83" s="370"/>
      <c r="WR83" s="370"/>
      <c r="WS83" s="370"/>
      <c r="WT83" s="370"/>
      <c r="WU83" s="370"/>
      <c r="WV83" s="370"/>
      <c r="WW83" s="370"/>
      <c r="WX83" s="370"/>
      <c r="WY83" s="370"/>
      <c r="WZ83" s="370"/>
      <c r="XA83" s="370"/>
      <c r="XB83" s="370"/>
      <c r="XC83" s="370"/>
      <c r="XD83" s="370"/>
      <c r="XE83" s="370"/>
      <c r="XF83" s="370"/>
      <c r="XG83" s="370"/>
      <c r="XH83" s="370"/>
      <c r="XI83" s="370"/>
      <c r="XJ83" s="370"/>
      <c r="XK83" s="370"/>
      <c r="XL83" s="370"/>
      <c r="XM83" s="370"/>
      <c r="XN83" s="370"/>
      <c r="XO83" s="370"/>
      <c r="XP83" s="370"/>
      <c r="XQ83" s="370"/>
      <c r="XR83" s="370"/>
      <c r="XS83" s="370"/>
      <c r="XT83" s="370"/>
      <c r="XU83" s="370"/>
      <c r="XV83" s="370"/>
      <c r="XW83" s="370"/>
      <c r="XX83" s="370"/>
      <c r="XY83" s="370"/>
      <c r="XZ83" s="370"/>
      <c r="YA83" s="370"/>
      <c r="YB83" s="370"/>
      <c r="YC83" s="370"/>
      <c r="YD83" s="370"/>
      <c r="YE83" s="370"/>
      <c r="YF83" s="370"/>
      <c r="YG83" s="370"/>
      <c r="YH83" s="370"/>
      <c r="YI83" s="370"/>
      <c r="YJ83" s="370"/>
      <c r="YK83" s="370"/>
      <c r="YL83" s="370"/>
      <c r="YM83" s="370"/>
      <c r="YN83" s="370"/>
      <c r="YO83" s="370"/>
      <c r="YP83" s="370"/>
      <c r="YQ83" s="370"/>
      <c r="YR83" s="370"/>
      <c r="YS83" s="370"/>
      <c r="YT83" s="370"/>
      <c r="YU83" s="370"/>
      <c r="YV83" s="370"/>
      <c r="YW83" s="370"/>
      <c r="YX83" s="370"/>
      <c r="YY83" s="370"/>
      <c r="YZ83" s="370"/>
      <c r="ZA83" s="370"/>
      <c r="ZB83" s="370"/>
      <c r="ZC83" s="370"/>
      <c r="ZD83" s="370"/>
      <c r="ZE83" s="370"/>
      <c r="ZF83" s="370"/>
      <c r="ZG83" s="370"/>
      <c r="ZH83" s="370"/>
      <c r="ZI83" s="370"/>
      <c r="ZJ83" s="370"/>
      <c r="ZK83" s="370"/>
      <c r="ZL83" s="370"/>
      <c r="ZM83" s="370"/>
      <c r="ZN83" s="370"/>
      <c r="ZO83" s="370"/>
      <c r="ZP83" s="370"/>
      <c r="ZQ83" s="370"/>
      <c r="ZR83" s="370"/>
      <c r="ZS83" s="370"/>
      <c r="ZT83" s="370"/>
      <c r="ZU83" s="370"/>
      <c r="ZV83" s="370"/>
      <c r="ZW83" s="370"/>
      <c r="ZX83" s="370"/>
      <c r="ZY83" s="370"/>
      <c r="ZZ83" s="370"/>
      <c r="AAA83" s="370"/>
      <c r="AAB83" s="370"/>
      <c r="AAC83" s="370"/>
      <c r="AAD83" s="370"/>
      <c r="AAE83" s="370"/>
      <c r="AAF83" s="370"/>
      <c r="AAG83" s="370"/>
      <c r="AAH83" s="370"/>
      <c r="AAI83" s="370"/>
      <c r="AAJ83" s="370"/>
      <c r="AAK83" s="370"/>
      <c r="AAL83" s="370"/>
      <c r="AAM83" s="370"/>
      <c r="AAN83" s="370"/>
      <c r="AAO83" s="370"/>
      <c r="AAP83" s="370"/>
      <c r="AAQ83" s="370"/>
      <c r="AAR83" s="370"/>
      <c r="AAS83" s="370"/>
      <c r="AAT83" s="370"/>
      <c r="AAU83" s="370"/>
      <c r="AAV83" s="370"/>
      <c r="AAW83" s="370"/>
      <c r="AAX83" s="370"/>
      <c r="AAY83" s="370"/>
      <c r="AAZ83" s="370"/>
      <c r="ABA83" s="370"/>
      <c r="ABB83" s="370"/>
      <c r="ABC83" s="370"/>
      <c r="ABD83" s="370"/>
      <c r="ABE83" s="370"/>
      <c r="ABF83" s="370"/>
      <c r="ABG83" s="370"/>
      <c r="ABH83" s="370"/>
      <c r="ABI83" s="370"/>
      <c r="ABJ83" s="370"/>
      <c r="ABK83" s="370"/>
      <c r="ABL83" s="370"/>
      <c r="ABM83" s="370"/>
      <c r="ABN83" s="370"/>
      <c r="ABO83" s="370"/>
      <c r="ABP83" s="370"/>
      <c r="ABQ83" s="370"/>
      <c r="ABR83" s="370"/>
      <c r="ABS83" s="370"/>
      <c r="ABT83" s="370"/>
      <c r="ABU83" s="370"/>
      <c r="ABV83" s="370"/>
      <c r="ABW83" s="370"/>
      <c r="ABX83" s="370"/>
      <c r="ABY83" s="370"/>
      <c r="ABZ83" s="370"/>
      <c r="ACA83" s="370"/>
      <c r="ACB83" s="370"/>
      <c r="ACC83" s="370"/>
      <c r="ACD83" s="370"/>
      <c r="ACE83" s="370"/>
      <c r="ACF83" s="370"/>
      <c r="ACG83" s="370"/>
      <c r="ACH83" s="370"/>
      <c r="ACI83" s="370"/>
      <c r="ACJ83" s="370"/>
      <c r="ACK83" s="370"/>
      <c r="ACL83" s="370"/>
      <c r="ACM83" s="370"/>
      <c r="ACN83" s="370"/>
      <c r="ACO83" s="370"/>
      <c r="ACP83" s="370"/>
      <c r="ACQ83" s="370"/>
      <c r="ACR83" s="370"/>
      <c r="ACS83" s="370"/>
      <c r="ACT83" s="370"/>
      <c r="ACU83" s="370"/>
      <c r="ACV83" s="370"/>
      <c r="ACW83" s="370"/>
      <c r="ACX83" s="370"/>
      <c r="ACY83" s="370"/>
      <c r="ACZ83" s="370"/>
      <c r="ADA83" s="370"/>
      <c r="ADB83" s="370"/>
      <c r="ADC83" s="370"/>
      <c r="ADD83" s="370"/>
      <c r="ADE83" s="370"/>
      <c r="ADF83" s="370"/>
      <c r="ADG83" s="370"/>
      <c r="ADH83" s="370"/>
      <c r="ADI83" s="370"/>
      <c r="ADJ83" s="370"/>
      <c r="ADK83" s="370"/>
      <c r="ADL83" s="370"/>
      <c r="ADM83" s="370"/>
      <c r="ADN83" s="370"/>
      <c r="ADO83" s="370"/>
      <c r="ADP83" s="370"/>
      <c r="ADQ83" s="370"/>
      <c r="ADR83" s="370"/>
      <c r="ADS83" s="370"/>
      <c r="ADT83" s="370"/>
      <c r="ADU83" s="370"/>
      <c r="ADV83" s="370"/>
      <c r="ADW83" s="370"/>
      <c r="ADX83" s="370"/>
      <c r="ADY83" s="370"/>
      <c r="ADZ83" s="370"/>
      <c r="AEA83" s="370"/>
      <c r="AEB83" s="370"/>
      <c r="AEC83" s="370"/>
      <c r="AED83" s="370"/>
      <c r="AEE83" s="370"/>
      <c r="AEF83" s="370"/>
      <c r="AEG83" s="370"/>
      <c r="AEH83" s="370"/>
      <c r="AEI83" s="370"/>
      <c r="AEJ83" s="370"/>
      <c r="AEK83" s="370"/>
      <c r="AEL83" s="370"/>
      <c r="AEM83" s="370"/>
      <c r="AEN83" s="370"/>
      <c r="AEO83" s="370"/>
      <c r="AEP83" s="370"/>
      <c r="AEQ83" s="370"/>
      <c r="AER83" s="370"/>
      <c r="AES83" s="370"/>
      <c r="AET83" s="370"/>
      <c r="AEU83" s="370"/>
      <c r="AEV83" s="370"/>
      <c r="AEW83" s="370"/>
      <c r="AEX83" s="370"/>
      <c r="AEY83" s="370"/>
      <c r="AEZ83" s="370"/>
      <c r="AFA83" s="370"/>
      <c r="AFB83" s="370"/>
      <c r="AFC83" s="370"/>
      <c r="AFD83" s="370"/>
      <c r="AFE83" s="370"/>
      <c r="AFF83" s="370"/>
      <c r="AFG83" s="370"/>
      <c r="AFH83" s="370"/>
      <c r="AFI83" s="370"/>
      <c r="AFJ83" s="370"/>
      <c r="AFK83" s="370"/>
      <c r="AFL83" s="370"/>
      <c r="AFM83" s="370"/>
      <c r="AFN83" s="370"/>
      <c r="AFO83" s="370"/>
      <c r="AFP83" s="370"/>
      <c r="AFQ83" s="370"/>
      <c r="AFR83" s="370"/>
      <c r="AFS83" s="370"/>
      <c r="AFT83" s="370"/>
      <c r="AFU83" s="370"/>
      <c r="AFV83" s="370"/>
      <c r="AFW83" s="370"/>
      <c r="AFX83" s="370"/>
      <c r="AFY83" s="370"/>
      <c r="AFZ83" s="370"/>
      <c r="AGA83" s="370"/>
      <c r="AGB83" s="370"/>
      <c r="AGC83" s="370"/>
      <c r="AGD83" s="370"/>
      <c r="AGE83" s="370"/>
      <c r="AGF83" s="370"/>
      <c r="AGG83" s="370"/>
      <c r="AGH83" s="370"/>
      <c r="AGI83" s="370"/>
      <c r="AGJ83" s="370"/>
      <c r="AGK83" s="370"/>
      <c r="AGL83" s="370"/>
      <c r="AGM83" s="370"/>
      <c r="AGN83" s="370"/>
      <c r="AGO83" s="370"/>
      <c r="AGP83" s="370"/>
      <c r="AGQ83" s="370"/>
      <c r="AGR83" s="370"/>
      <c r="AGS83" s="370"/>
      <c r="AGT83" s="370"/>
      <c r="AGU83" s="370"/>
      <c r="AGV83" s="370"/>
      <c r="AGW83" s="370"/>
      <c r="AGX83" s="370"/>
      <c r="AGY83" s="370"/>
      <c r="AGZ83" s="370"/>
      <c r="AHA83" s="370"/>
      <c r="AHB83" s="370"/>
      <c r="AHC83" s="370"/>
      <c r="AHD83" s="370"/>
      <c r="AHE83" s="370"/>
      <c r="AHF83" s="370"/>
      <c r="AHG83" s="370"/>
      <c r="AHH83" s="370"/>
      <c r="AHI83" s="370"/>
      <c r="AHJ83" s="370"/>
      <c r="AHK83" s="370"/>
      <c r="AHL83" s="370"/>
      <c r="AHM83" s="370"/>
      <c r="AHN83" s="370"/>
      <c r="AHO83" s="370"/>
      <c r="AHP83" s="370"/>
      <c r="AHQ83" s="370"/>
      <c r="AHR83" s="370"/>
      <c r="AHS83" s="370"/>
      <c r="AHT83" s="370"/>
      <c r="AHU83" s="370"/>
      <c r="AHV83" s="370"/>
      <c r="AHW83" s="370"/>
      <c r="AHX83" s="370"/>
      <c r="AHY83" s="370"/>
      <c r="AHZ83" s="370"/>
      <c r="AIA83" s="370"/>
      <c r="AIB83" s="370"/>
      <c r="AIC83" s="370"/>
      <c r="AID83" s="370"/>
      <c r="AIE83" s="370"/>
      <c r="AIF83" s="370"/>
      <c r="AIG83" s="370"/>
      <c r="AIH83" s="370"/>
      <c r="AII83" s="370"/>
      <c r="AIJ83" s="370"/>
      <c r="AIK83" s="370"/>
      <c r="AIL83" s="370"/>
      <c r="AIM83" s="370"/>
      <c r="AIN83" s="370"/>
      <c r="AIO83" s="370"/>
      <c r="AIP83" s="370"/>
      <c r="AIQ83" s="370"/>
      <c r="AIR83" s="370"/>
      <c r="AIS83" s="370"/>
      <c r="AIT83" s="370"/>
      <c r="AIU83" s="370"/>
      <c r="AIV83" s="370"/>
      <c r="AIW83" s="370"/>
      <c r="AIX83" s="370"/>
      <c r="AIY83" s="370"/>
      <c r="AIZ83" s="370"/>
      <c r="AJA83" s="370"/>
      <c r="AJB83" s="370"/>
      <c r="AJC83" s="370"/>
      <c r="AJD83" s="370"/>
      <c r="AJE83" s="370"/>
      <c r="AJF83" s="370"/>
      <c r="AJG83" s="370"/>
      <c r="AJH83" s="370"/>
      <c r="AJI83" s="370"/>
      <c r="AJJ83" s="370"/>
      <c r="AJK83" s="370"/>
      <c r="AJL83" s="370"/>
      <c r="AJM83" s="370"/>
      <c r="AJN83" s="370"/>
      <c r="AJO83" s="370"/>
      <c r="AJP83" s="370"/>
      <c r="AJQ83" s="370"/>
      <c r="AJR83" s="370"/>
      <c r="AJS83" s="370"/>
      <c r="AJT83" s="370"/>
      <c r="AJU83" s="370"/>
      <c r="AJV83" s="370"/>
      <c r="AJW83" s="370"/>
      <c r="AJX83" s="370"/>
      <c r="AJY83" s="370"/>
      <c r="AJZ83" s="370"/>
      <c r="AKA83" s="370"/>
      <c r="AKB83" s="370"/>
      <c r="AKC83" s="370"/>
      <c r="AKD83" s="370"/>
      <c r="AKE83" s="370"/>
      <c r="AKF83" s="370"/>
      <c r="AKG83" s="370"/>
      <c r="AKH83" s="370"/>
      <c r="AKI83" s="370"/>
      <c r="AKJ83" s="370"/>
      <c r="AKK83" s="370"/>
      <c r="AKL83" s="370"/>
      <c r="AKM83" s="370"/>
      <c r="AKN83" s="370"/>
      <c r="AKO83" s="370"/>
      <c r="AKP83" s="370"/>
      <c r="AKQ83" s="370"/>
      <c r="AKR83" s="370"/>
      <c r="AKS83" s="370"/>
      <c r="AKT83" s="370"/>
      <c r="AKU83" s="370"/>
      <c r="AKV83" s="370"/>
      <c r="AKW83" s="370"/>
      <c r="AKX83" s="370"/>
      <c r="AKY83" s="370"/>
      <c r="AKZ83" s="370"/>
      <c r="ALA83" s="370"/>
      <c r="ALB83" s="370"/>
      <c r="ALC83" s="370"/>
      <c r="ALD83" s="370"/>
      <c r="ALE83" s="370"/>
      <c r="ALF83" s="370"/>
      <c r="ALG83" s="370"/>
      <c r="ALH83" s="370"/>
      <c r="ALI83" s="370"/>
      <c r="ALJ83" s="370"/>
      <c r="ALK83" s="370"/>
      <c r="ALL83" s="370"/>
      <c r="ALM83" s="370"/>
      <c r="ALN83" s="370"/>
      <c r="ALO83" s="370"/>
      <c r="ALP83" s="370"/>
      <c r="ALQ83" s="370"/>
      <c r="ALR83" s="370"/>
      <c r="ALS83" s="370"/>
      <c r="ALT83" s="370"/>
      <c r="ALU83" s="370"/>
      <c r="ALV83" s="370"/>
      <c r="ALW83" s="370"/>
      <c r="ALX83" s="370"/>
      <c r="ALY83" s="370"/>
      <c r="ALZ83" s="370"/>
      <c r="AMA83" s="370"/>
      <c r="AMB83" s="370"/>
      <c r="AMC83" s="370"/>
      <c r="AMD83" s="370"/>
      <c r="AME83" s="370"/>
      <c r="AMF83" s="370"/>
      <c r="AMG83" s="370"/>
      <c r="AMH83" s="370"/>
      <c r="AMI83" s="370"/>
      <c r="AMJ83" s="370"/>
      <c r="AMK83" s="370"/>
      <c r="AML83" s="370"/>
      <c r="AMM83" s="370"/>
      <c r="AMN83" s="370"/>
      <c r="AMO83" s="370"/>
      <c r="AMP83" s="370"/>
      <c r="AMQ83" s="370"/>
      <c r="AMR83" s="370"/>
      <c r="AMS83" s="370"/>
      <c r="AMT83" s="370"/>
      <c r="AMU83" s="370"/>
      <c r="AMV83" s="370"/>
      <c r="AMW83" s="370"/>
      <c r="AMX83" s="370"/>
      <c r="AMY83" s="370"/>
      <c r="AMZ83" s="370"/>
      <c r="ANA83" s="370"/>
      <c r="ANB83" s="370"/>
      <c r="ANC83" s="370"/>
      <c r="AND83" s="370"/>
      <c r="ANE83" s="370"/>
      <c r="ANF83" s="370"/>
      <c r="ANG83" s="370"/>
      <c r="ANH83" s="370"/>
      <c r="ANI83" s="370"/>
      <c r="ANJ83" s="370"/>
      <c r="ANK83" s="370"/>
      <c r="ANL83" s="370"/>
      <c r="ANM83" s="370"/>
      <c r="ANN83" s="370"/>
      <c r="ANO83" s="370"/>
      <c r="ANP83" s="370"/>
      <c r="ANQ83" s="370"/>
      <c r="ANR83" s="370"/>
      <c r="ANS83" s="370"/>
      <c r="ANT83" s="370"/>
      <c r="ANU83" s="370"/>
      <c r="ANV83" s="370"/>
      <c r="ANW83" s="370"/>
      <c r="ANX83" s="370"/>
      <c r="ANY83" s="370"/>
      <c r="ANZ83" s="370"/>
      <c r="AOA83" s="370"/>
      <c r="AOB83" s="370"/>
      <c r="AOC83" s="370"/>
      <c r="AOD83" s="370"/>
      <c r="AOE83" s="370"/>
      <c r="AOF83" s="370"/>
      <c r="AOG83" s="370"/>
      <c r="AOH83" s="370"/>
      <c r="AOI83" s="370"/>
      <c r="AOJ83" s="370"/>
      <c r="AOK83" s="370"/>
      <c r="AOL83" s="370"/>
      <c r="AOM83" s="370"/>
      <c r="AON83" s="370"/>
      <c r="AOO83" s="370"/>
      <c r="AOP83" s="370"/>
      <c r="AOQ83" s="370"/>
      <c r="AOR83" s="370"/>
      <c r="AOS83" s="370"/>
      <c r="AOT83" s="370"/>
      <c r="AOU83" s="370"/>
      <c r="AOV83" s="370"/>
      <c r="AOW83" s="370"/>
      <c r="AOX83" s="370"/>
      <c r="AOY83" s="370"/>
      <c r="AOZ83" s="370"/>
      <c r="APA83" s="370"/>
      <c r="APB83" s="370"/>
      <c r="APC83" s="370"/>
      <c r="APD83" s="370"/>
      <c r="APE83" s="370"/>
      <c r="APF83" s="370"/>
      <c r="APG83" s="370"/>
      <c r="APH83" s="370"/>
      <c r="API83" s="370"/>
      <c r="APJ83" s="370"/>
      <c r="APK83" s="370"/>
      <c r="APL83" s="370"/>
      <c r="APM83" s="370"/>
      <c r="APN83" s="370"/>
      <c r="APO83" s="370"/>
      <c r="APP83" s="370"/>
      <c r="APQ83" s="370"/>
      <c r="APR83" s="370"/>
      <c r="APS83" s="370"/>
      <c r="APT83" s="370"/>
      <c r="APU83" s="370"/>
      <c r="APV83" s="370"/>
      <c r="APW83" s="370"/>
      <c r="APX83" s="370"/>
      <c r="APY83" s="370"/>
      <c r="APZ83" s="370"/>
      <c r="AQA83" s="370"/>
      <c r="AQB83" s="370"/>
      <c r="AQC83" s="370"/>
      <c r="AQD83" s="370"/>
      <c r="AQE83" s="370"/>
      <c r="AQF83" s="370"/>
      <c r="AQG83" s="370"/>
      <c r="AQH83" s="370"/>
      <c r="AQI83" s="370"/>
      <c r="AQJ83" s="370"/>
      <c r="AQK83" s="370"/>
      <c r="AQL83" s="370"/>
      <c r="AQM83" s="370"/>
      <c r="AQN83" s="370"/>
      <c r="AQO83" s="370"/>
      <c r="AQP83" s="370"/>
      <c r="AQQ83" s="370"/>
      <c r="AQR83" s="370"/>
      <c r="AQS83" s="370"/>
      <c r="AQT83" s="370"/>
      <c r="AQU83" s="370"/>
      <c r="AQV83" s="370"/>
      <c r="AQW83" s="370"/>
      <c r="AQX83" s="370"/>
      <c r="AQY83" s="370"/>
      <c r="AQZ83" s="370"/>
      <c r="ARA83" s="370"/>
      <c r="ARB83" s="370"/>
      <c r="ARC83" s="370"/>
      <c r="ARD83" s="370"/>
      <c r="ARE83" s="370"/>
      <c r="ARF83" s="370"/>
      <c r="ARG83" s="370"/>
      <c r="ARH83" s="370"/>
      <c r="ARI83" s="370"/>
      <c r="ARJ83" s="370"/>
      <c r="ARK83" s="370"/>
      <c r="ARL83" s="370"/>
      <c r="ARM83" s="370"/>
      <c r="ARN83" s="370"/>
      <c r="ARO83" s="370"/>
      <c r="ARP83" s="370"/>
      <c r="ARQ83" s="370"/>
      <c r="ARR83" s="370"/>
      <c r="ARS83" s="370"/>
      <c r="ART83" s="370"/>
      <c r="ARU83" s="370"/>
      <c r="ARV83" s="370"/>
      <c r="ARW83" s="370"/>
      <c r="ARX83" s="370"/>
      <c r="ARY83" s="370"/>
      <c r="ARZ83" s="370"/>
      <c r="ASA83" s="370"/>
      <c r="ASB83" s="370"/>
      <c r="ASC83" s="370"/>
      <c r="ASD83" s="370"/>
      <c r="ASE83" s="370"/>
      <c r="ASF83" s="370"/>
      <c r="ASG83" s="370"/>
      <c r="ASH83" s="370"/>
      <c r="ASI83" s="370"/>
      <c r="ASJ83" s="370"/>
      <c r="ASK83" s="370"/>
      <c r="ASL83" s="370"/>
      <c r="ASM83" s="370"/>
      <c r="ASN83" s="370"/>
      <c r="ASO83" s="370"/>
      <c r="ASP83" s="370"/>
      <c r="ASQ83" s="370"/>
      <c r="ASR83" s="370"/>
      <c r="ASS83" s="370"/>
      <c r="AST83" s="370"/>
      <c r="ASU83" s="370"/>
      <c r="ASV83" s="370"/>
      <c r="ASW83" s="370"/>
      <c r="ASX83" s="370"/>
      <c r="ASY83" s="370"/>
      <c r="ASZ83" s="370"/>
      <c r="ATA83" s="370"/>
      <c r="ATB83" s="370"/>
      <c r="ATC83" s="370"/>
      <c r="ATD83" s="370"/>
      <c r="ATE83" s="370"/>
      <c r="ATF83" s="370"/>
      <c r="ATG83" s="370"/>
      <c r="ATH83" s="370"/>
      <c r="ATI83" s="370"/>
      <c r="ATJ83" s="370"/>
      <c r="ATK83" s="370"/>
      <c r="ATL83" s="370"/>
      <c r="ATM83" s="370"/>
      <c r="ATN83" s="370"/>
      <c r="ATO83" s="370"/>
      <c r="ATP83" s="370"/>
      <c r="ATQ83" s="370"/>
      <c r="ATR83" s="370"/>
      <c r="ATS83" s="370"/>
      <c r="ATT83" s="370"/>
      <c r="ATU83" s="370"/>
      <c r="ATV83" s="370"/>
      <c r="ATW83" s="370"/>
      <c r="ATX83" s="370"/>
      <c r="ATY83" s="370"/>
      <c r="ATZ83" s="370"/>
      <c r="AUA83" s="370"/>
      <c r="AUB83" s="370"/>
      <c r="AUC83" s="370"/>
      <c r="AUD83" s="370"/>
      <c r="AUE83" s="370"/>
      <c r="AUF83" s="370"/>
      <c r="AUG83" s="370"/>
      <c r="AUH83" s="370"/>
      <c r="AUI83" s="370"/>
      <c r="AUJ83" s="370"/>
      <c r="AUK83" s="370"/>
      <c r="AUL83" s="370"/>
      <c r="AUM83" s="370"/>
      <c r="AUN83" s="370"/>
      <c r="AUO83" s="370"/>
      <c r="AUP83" s="370"/>
      <c r="AUQ83" s="370"/>
      <c r="AUR83" s="370"/>
      <c r="AUS83" s="370"/>
      <c r="AUT83" s="370"/>
      <c r="AUU83" s="370"/>
      <c r="AUV83" s="370"/>
      <c r="AUW83" s="370"/>
      <c r="AUX83" s="370"/>
      <c r="AUY83" s="370"/>
      <c r="AUZ83" s="370"/>
      <c r="AVA83" s="370"/>
      <c r="AVB83" s="370"/>
      <c r="AVC83" s="370"/>
      <c r="AVD83" s="370"/>
      <c r="AVE83" s="370"/>
      <c r="AVF83" s="370"/>
      <c r="AVG83" s="370"/>
      <c r="AVH83" s="370"/>
      <c r="AVI83" s="370"/>
      <c r="AVJ83" s="370"/>
      <c r="AVK83" s="370"/>
      <c r="AVL83" s="370"/>
      <c r="AVM83" s="370"/>
      <c r="AVN83" s="370"/>
      <c r="AVO83" s="370"/>
      <c r="AVP83" s="370"/>
      <c r="AVQ83" s="370"/>
      <c r="AVR83" s="370"/>
      <c r="AVS83" s="370"/>
      <c r="AVT83" s="370"/>
      <c r="AVU83" s="370"/>
      <c r="AVV83" s="370"/>
      <c r="AVW83" s="370"/>
      <c r="AVX83" s="370"/>
      <c r="AVY83" s="370"/>
      <c r="AVZ83" s="370"/>
      <c r="AWA83" s="370"/>
      <c r="AWB83" s="370"/>
      <c r="AWC83" s="370"/>
      <c r="AWD83" s="370"/>
      <c r="AWE83" s="370"/>
      <c r="AWF83" s="370"/>
      <c r="AWG83" s="370"/>
      <c r="AWH83" s="370"/>
      <c r="AWI83" s="370"/>
      <c r="AWJ83" s="370"/>
      <c r="AWK83" s="370"/>
      <c r="AWL83" s="370"/>
      <c r="AWM83" s="370"/>
      <c r="AWN83" s="370"/>
      <c r="AWO83" s="370"/>
      <c r="AWP83" s="370"/>
      <c r="AWQ83" s="370"/>
      <c r="AWR83" s="370"/>
      <c r="AWS83" s="370"/>
      <c r="AWT83" s="370"/>
      <c r="AWU83" s="370"/>
      <c r="AWV83" s="370"/>
      <c r="AWW83" s="370"/>
      <c r="AWX83" s="370"/>
      <c r="AWY83" s="370"/>
      <c r="AWZ83" s="370"/>
      <c r="AXA83" s="370"/>
      <c r="AXB83" s="370"/>
      <c r="AXC83" s="370"/>
      <c r="AXD83" s="370"/>
      <c r="AXE83" s="370"/>
      <c r="AXF83" s="370"/>
      <c r="AXG83" s="370"/>
      <c r="AXH83" s="370"/>
      <c r="AXI83" s="370"/>
      <c r="AXJ83" s="370"/>
      <c r="AXK83" s="370"/>
      <c r="AXL83" s="370"/>
      <c r="AXM83" s="370"/>
      <c r="AXN83" s="370"/>
      <c r="AXO83" s="370"/>
      <c r="AXP83" s="370"/>
      <c r="AXQ83" s="370"/>
      <c r="AXR83" s="370"/>
      <c r="AXS83" s="370"/>
      <c r="AXT83" s="370"/>
      <c r="AXU83" s="370"/>
      <c r="AXV83" s="370"/>
      <c r="AXW83" s="370"/>
      <c r="AXX83" s="370"/>
      <c r="AXY83" s="370"/>
      <c r="AXZ83" s="370"/>
      <c r="AYA83" s="370"/>
      <c r="AYB83" s="370"/>
      <c r="AYC83" s="370"/>
      <c r="AYD83" s="370"/>
      <c r="AYE83" s="370"/>
      <c r="AYF83" s="370"/>
      <c r="AYG83" s="370"/>
      <c r="AYH83" s="370"/>
      <c r="AYI83" s="370"/>
      <c r="AYJ83" s="370"/>
      <c r="AYK83" s="370"/>
      <c r="AYL83" s="370"/>
      <c r="AYM83" s="370"/>
      <c r="AYN83" s="370"/>
      <c r="AYO83" s="370"/>
      <c r="AYP83" s="370"/>
      <c r="AYQ83" s="370"/>
      <c r="AYR83" s="370"/>
      <c r="AYS83" s="370"/>
      <c r="AYT83" s="370"/>
      <c r="AYU83" s="370"/>
      <c r="AYV83" s="370"/>
      <c r="AYW83" s="370"/>
      <c r="AYX83" s="370"/>
      <c r="AYY83" s="370"/>
      <c r="AYZ83" s="370"/>
      <c r="AZA83" s="370"/>
      <c r="AZB83" s="370"/>
      <c r="AZC83" s="370"/>
      <c r="AZD83" s="370"/>
      <c r="AZE83" s="370"/>
      <c r="AZF83" s="370"/>
      <c r="AZG83" s="370"/>
      <c r="AZH83" s="370"/>
      <c r="AZI83" s="370"/>
      <c r="AZJ83" s="370"/>
      <c r="AZK83" s="370"/>
      <c r="AZL83" s="370"/>
      <c r="AZM83" s="370"/>
      <c r="AZN83" s="370"/>
      <c r="AZO83" s="370"/>
      <c r="AZP83" s="370"/>
      <c r="AZQ83" s="370"/>
      <c r="AZR83" s="370"/>
      <c r="AZS83" s="370"/>
      <c r="AZT83" s="370"/>
      <c r="AZU83" s="370"/>
      <c r="AZV83" s="370"/>
      <c r="AZW83" s="370"/>
      <c r="AZX83" s="370"/>
      <c r="AZY83" s="370"/>
      <c r="AZZ83" s="370"/>
      <c r="BAA83" s="370"/>
      <c r="BAB83" s="370"/>
      <c r="BAC83" s="370"/>
      <c r="BAD83" s="370"/>
      <c r="BAE83" s="370"/>
      <c r="BAF83" s="370"/>
      <c r="BAG83" s="370"/>
      <c r="BAH83" s="370"/>
      <c r="BAI83" s="370"/>
      <c r="BAJ83" s="370"/>
      <c r="BAK83" s="370"/>
      <c r="BAL83" s="370"/>
      <c r="BAM83" s="370"/>
      <c r="BAN83" s="370"/>
      <c r="BAO83" s="370"/>
      <c r="BAP83" s="370"/>
      <c r="BAQ83" s="370"/>
      <c r="BAR83" s="370"/>
      <c r="BAS83" s="370"/>
      <c r="BAT83" s="370"/>
      <c r="BAU83" s="370"/>
      <c r="BAV83" s="370"/>
      <c r="BAW83" s="370"/>
      <c r="BAX83" s="370"/>
      <c r="BAY83" s="370"/>
      <c r="BAZ83" s="370"/>
      <c r="BBA83" s="370"/>
      <c r="BBB83" s="370"/>
      <c r="BBC83" s="370"/>
      <c r="BBD83" s="370"/>
      <c r="BBE83" s="370"/>
      <c r="BBF83" s="370"/>
      <c r="BBG83" s="370"/>
      <c r="BBH83" s="370"/>
      <c r="BBI83" s="370"/>
      <c r="BBJ83" s="370"/>
      <c r="BBK83" s="370"/>
      <c r="BBL83" s="370"/>
      <c r="BBM83" s="370"/>
      <c r="BBN83" s="370"/>
      <c r="BBO83" s="370"/>
      <c r="BBP83" s="370"/>
      <c r="BBQ83" s="370"/>
      <c r="BBR83" s="370"/>
      <c r="BBS83" s="370"/>
      <c r="BBT83" s="370"/>
      <c r="BBU83" s="370"/>
      <c r="BBV83" s="370"/>
      <c r="BBW83" s="370"/>
      <c r="BBX83" s="370"/>
      <c r="BBY83" s="370"/>
      <c r="BBZ83" s="370"/>
      <c r="BCA83" s="370"/>
      <c r="BCB83" s="370"/>
      <c r="BCC83" s="370"/>
      <c r="BCD83" s="370"/>
      <c r="BCE83" s="370"/>
      <c r="BCF83" s="370"/>
      <c r="BCG83" s="370"/>
      <c r="BCH83" s="370"/>
      <c r="BCI83" s="370"/>
      <c r="BCJ83" s="370"/>
      <c r="BCK83" s="370"/>
      <c r="BCL83" s="370"/>
      <c r="BCM83" s="370"/>
      <c r="BCN83" s="370"/>
      <c r="BCO83" s="370"/>
      <c r="BCP83" s="370"/>
      <c r="BCQ83" s="370"/>
      <c r="BCR83" s="370"/>
      <c r="BCS83" s="370"/>
      <c r="BCT83" s="370"/>
      <c r="BCU83" s="370"/>
      <c r="BCV83" s="370"/>
      <c r="BCW83" s="370"/>
      <c r="BCX83" s="370"/>
      <c r="BCY83" s="370"/>
      <c r="BCZ83" s="370"/>
      <c r="BDA83" s="370"/>
      <c r="BDB83" s="370"/>
      <c r="BDC83" s="370"/>
      <c r="BDD83" s="370"/>
      <c r="BDE83" s="370"/>
      <c r="BDF83" s="370"/>
      <c r="BDG83" s="370"/>
      <c r="BDH83" s="370"/>
      <c r="BDI83" s="370"/>
      <c r="BDJ83" s="370"/>
      <c r="BDK83" s="370"/>
      <c r="BDL83" s="370"/>
      <c r="BDM83" s="370"/>
      <c r="BDN83" s="370"/>
      <c r="BDO83" s="370"/>
      <c r="BDP83" s="370"/>
      <c r="BDQ83" s="370"/>
      <c r="BDR83" s="370"/>
      <c r="BDS83" s="370"/>
      <c r="BDT83" s="370"/>
      <c r="BDU83" s="370"/>
      <c r="BDV83" s="370"/>
      <c r="BDW83" s="370"/>
      <c r="BDX83" s="370"/>
      <c r="BDY83" s="370"/>
      <c r="BDZ83" s="370"/>
      <c r="BEA83" s="370"/>
      <c r="BEB83" s="370"/>
      <c r="BEC83" s="370"/>
      <c r="BED83" s="370"/>
      <c r="BEE83" s="370"/>
      <c r="BEF83" s="370"/>
      <c r="BEG83" s="370"/>
      <c r="BEH83" s="370"/>
      <c r="BEI83" s="370"/>
      <c r="BEJ83" s="370"/>
      <c r="BEK83" s="370"/>
      <c r="BEL83" s="370"/>
      <c r="BEM83" s="370"/>
      <c r="BEN83" s="370"/>
      <c r="BEO83" s="370"/>
      <c r="BEP83" s="370"/>
      <c r="BEQ83" s="370"/>
      <c r="BER83" s="370"/>
      <c r="BES83" s="370"/>
      <c r="BET83" s="370"/>
      <c r="BEU83" s="370"/>
      <c r="BEV83" s="370"/>
      <c r="BEW83" s="370"/>
      <c r="BEX83" s="370"/>
      <c r="BEY83" s="370"/>
      <c r="BEZ83" s="370"/>
      <c r="BFA83" s="370"/>
      <c r="BFB83" s="370"/>
      <c r="BFC83" s="370"/>
      <c r="BFD83" s="370"/>
      <c r="BFE83" s="370"/>
      <c r="BFF83" s="370"/>
      <c r="BFG83" s="370"/>
      <c r="BFH83" s="370"/>
      <c r="BFI83" s="370"/>
      <c r="BFJ83" s="370"/>
      <c r="BFK83" s="370"/>
      <c r="BFL83" s="370"/>
      <c r="BFM83" s="370"/>
      <c r="BFN83" s="370"/>
      <c r="BFO83" s="370"/>
      <c r="BFP83" s="370"/>
      <c r="BFQ83" s="370"/>
      <c r="BFR83" s="370"/>
      <c r="BFS83" s="370"/>
      <c r="BFT83" s="370"/>
      <c r="BFU83" s="370"/>
      <c r="BFV83" s="370"/>
      <c r="BFW83" s="370"/>
      <c r="BFX83" s="370"/>
      <c r="BFY83" s="370"/>
      <c r="BFZ83" s="370"/>
      <c r="BGA83" s="370"/>
      <c r="BGB83" s="370"/>
      <c r="BGC83" s="370"/>
      <c r="BGD83" s="370"/>
      <c r="BGE83" s="370"/>
      <c r="BGF83" s="370"/>
      <c r="BGG83" s="370"/>
      <c r="BGH83" s="370"/>
      <c r="BGI83" s="370"/>
      <c r="BGJ83" s="370"/>
      <c r="BGK83" s="370"/>
      <c r="BGL83" s="370"/>
      <c r="BGM83" s="370"/>
      <c r="BGN83" s="370"/>
      <c r="BGO83" s="370"/>
      <c r="BGP83" s="370"/>
      <c r="BGQ83" s="370"/>
      <c r="BGR83" s="370"/>
      <c r="BGS83" s="370"/>
      <c r="BGT83" s="370"/>
      <c r="BGU83" s="370"/>
      <c r="BGV83" s="370"/>
      <c r="BGW83" s="370"/>
      <c r="BGX83" s="370"/>
      <c r="BGY83" s="370"/>
      <c r="BGZ83" s="370"/>
      <c r="BHA83" s="370"/>
      <c r="BHB83" s="370"/>
      <c r="BHC83" s="370"/>
      <c r="BHD83" s="370"/>
      <c r="BHE83" s="370"/>
      <c r="BHF83" s="370"/>
      <c r="BHG83" s="370"/>
      <c r="BHH83" s="370"/>
      <c r="BHI83" s="370"/>
      <c r="BHJ83" s="370"/>
      <c r="BHK83" s="370"/>
      <c r="BHL83" s="370"/>
      <c r="BHM83" s="370"/>
      <c r="BHN83" s="370"/>
      <c r="BHO83" s="370"/>
      <c r="BHP83" s="370"/>
      <c r="BHQ83" s="370"/>
      <c r="BHR83" s="370"/>
      <c r="BHS83" s="370"/>
      <c r="BHT83" s="370"/>
      <c r="BHU83" s="370"/>
      <c r="BHV83" s="370"/>
      <c r="BHW83" s="370"/>
      <c r="BHX83" s="370"/>
      <c r="BHY83" s="370"/>
      <c r="BHZ83" s="370"/>
      <c r="BIA83" s="370"/>
      <c r="BIB83" s="370"/>
      <c r="BIC83" s="370"/>
      <c r="BID83" s="370"/>
      <c r="BIE83" s="370"/>
      <c r="BIF83" s="370"/>
      <c r="BIG83" s="370"/>
      <c r="BIH83" s="370"/>
      <c r="BII83" s="370"/>
      <c r="BIJ83" s="370"/>
      <c r="BIK83" s="370"/>
      <c r="BIL83" s="370"/>
      <c r="BIM83" s="370"/>
      <c r="BIN83" s="370"/>
      <c r="BIO83" s="370"/>
      <c r="BIP83" s="370"/>
      <c r="BIQ83" s="370"/>
      <c r="BIR83" s="370"/>
      <c r="BIS83" s="370"/>
      <c r="BIT83" s="370"/>
      <c r="BIU83" s="370"/>
      <c r="BIV83" s="370"/>
      <c r="BIW83" s="370"/>
      <c r="BIX83" s="370"/>
      <c r="BIY83" s="370"/>
      <c r="BIZ83" s="370"/>
      <c r="BJA83" s="370"/>
    </row>
    <row r="84" spans="1:1613" ht="15.75" hidden="1" thickTop="1" x14ac:dyDescent="0.25">
      <c r="A84" s="607" t="s">
        <v>208</v>
      </c>
      <c r="B84" s="608"/>
      <c r="C84" s="609"/>
      <c r="D84" s="250"/>
      <c r="E84" s="250"/>
      <c r="F84" s="250"/>
      <c r="G84" s="25"/>
      <c r="H84" s="49"/>
      <c r="I84" s="250"/>
      <c r="J84" s="250"/>
      <c r="K84" s="250"/>
      <c r="L84" s="250"/>
      <c r="M84" s="250"/>
      <c r="N84" s="250"/>
      <c r="O84" s="250"/>
      <c r="P84" s="25"/>
      <c r="Q84" s="272"/>
      <c r="R84" s="250"/>
    </row>
    <row r="85" spans="1:1613" hidden="1" x14ac:dyDescent="0.25">
      <c r="A85" s="127">
        <v>515</v>
      </c>
      <c r="B85" s="42">
        <v>8275</v>
      </c>
      <c r="C85" s="135" t="s">
        <v>179</v>
      </c>
      <c r="D85" s="24">
        <v>0</v>
      </c>
      <c r="E85" s="24">
        <v>0</v>
      </c>
      <c r="F85" s="24">
        <v>0</v>
      </c>
      <c r="G85" s="25">
        <v>3128.12</v>
      </c>
      <c r="H85" s="49">
        <v>5000</v>
      </c>
      <c r="I85" s="250">
        <v>2172.61</v>
      </c>
      <c r="J85" s="24">
        <v>0</v>
      </c>
      <c r="K85" s="250">
        <v>0</v>
      </c>
      <c r="L85" s="250"/>
      <c r="M85" s="250"/>
      <c r="N85" s="250"/>
      <c r="O85" s="250"/>
      <c r="P85" s="25">
        <f>SUM(I85:O85)</f>
        <v>2172.61</v>
      </c>
      <c r="Q85" s="272">
        <v>0</v>
      </c>
      <c r="R85" s="250"/>
    </row>
    <row r="86" spans="1:1613" hidden="1" x14ac:dyDescent="0.25">
      <c r="A86" s="127">
        <v>515</v>
      </c>
      <c r="B86" s="42">
        <v>8400</v>
      </c>
      <c r="C86" s="135" t="s">
        <v>183</v>
      </c>
      <c r="D86" s="24">
        <v>0</v>
      </c>
      <c r="E86" s="24">
        <v>0</v>
      </c>
      <c r="F86" s="24">
        <v>0</v>
      </c>
      <c r="G86" s="25">
        <v>5007.8500000000004</v>
      </c>
      <c r="H86" s="49">
        <v>0</v>
      </c>
      <c r="I86" s="250">
        <v>0</v>
      </c>
      <c r="J86" s="24">
        <v>0</v>
      </c>
      <c r="K86" s="250">
        <v>0</v>
      </c>
      <c r="L86" s="250"/>
      <c r="M86" s="250"/>
      <c r="N86" s="250"/>
      <c r="O86" s="250"/>
      <c r="P86" s="25">
        <f>SUM(I86:O86)</f>
        <v>0</v>
      </c>
      <c r="Q86" s="272"/>
      <c r="R86" s="250"/>
    </row>
    <row r="87" spans="1:1613" ht="15.75" hidden="1" thickBot="1" x14ac:dyDescent="0.3">
      <c r="A87" s="127">
        <v>515</v>
      </c>
      <c r="B87" s="42">
        <v>8405</v>
      </c>
      <c r="C87" s="135" t="s">
        <v>184</v>
      </c>
      <c r="D87" s="24">
        <v>0</v>
      </c>
      <c r="E87" s="24">
        <v>0</v>
      </c>
      <c r="F87" s="24">
        <v>0</v>
      </c>
      <c r="G87" s="25">
        <v>1908.88</v>
      </c>
      <c r="H87" s="49">
        <v>5000</v>
      </c>
      <c r="I87" s="250">
        <v>0</v>
      </c>
      <c r="J87" s="24">
        <v>0</v>
      </c>
      <c r="K87" s="250">
        <v>0</v>
      </c>
      <c r="L87" s="250">
        <v>1695</v>
      </c>
      <c r="M87" s="250"/>
      <c r="N87" s="250"/>
      <c r="O87" s="250"/>
      <c r="P87" s="25">
        <f>SUM(I87:O87)</f>
        <v>1695</v>
      </c>
      <c r="Q87" s="272">
        <v>0</v>
      </c>
      <c r="R87" s="250"/>
    </row>
    <row r="88" spans="1:1613" s="14" customFormat="1" ht="16.5" hidden="1" thickTop="1" thickBot="1" x14ac:dyDescent="0.3">
      <c r="A88" s="93"/>
      <c r="B88" s="94"/>
      <c r="C88" s="137" t="s">
        <v>209</v>
      </c>
      <c r="D88" s="96">
        <f t="shared" ref="D88:Q88" si="13">SUM(D85:D87)</f>
        <v>0</v>
      </c>
      <c r="E88" s="96">
        <f t="shared" si="13"/>
        <v>0</v>
      </c>
      <c r="F88" s="96">
        <f t="shared" si="13"/>
        <v>0</v>
      </c>
      <c r="G88" s="97">
        <f t="shared" si="13"/>
        <v>10044.85</v>
      </c>
      <c r="H88" s="95">
        <f t="shared" si="13"/>
        <v>10000</v>
      </c>
      <c r="I88" s="96">
        <f t="shared" si="13"/>
        <v>2172.61</v>
      </c>
      <c r="J88" s="96">
        <f t="shared" si="13"/>
        <v>0</v>
      </c>
      <c r="K88" s="96">
        <f t="shared" si="13"/>
        <v>0</v>
      </c>
      <c r="L88" s="96">
        <f t="shared" si="13"/>
        <v>1695</v>
      </c>
      <c r="M88" s="96">
        <f t="shared" si="13"/>
        <v>0</v>
      </c>
      <c r="N88" s="96">
        <f t="shared" si="13"/>
        <v>0</v>
      </c>
      <c r="O88" s="96">
        <f t="shared" si="13"/>
        <v>0</v>
      </c>
      <c r="P88" s="97">
        <f t="shared" si="13"/>
        <v>3867.61</v>
      </c>
      <c r="Q88" s="274">
        <f t="shared" si="13"/>
        <v>0</v>
      </c>
      <c r="R88" s="132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0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370"/>
      <c r="AO88" s="370"/>
      <c r="AP88" s="370"/>
      <c r="AQ88" s="370"/>
      <c r="AR88" s="370"/>
      <c r="AS88" s="370"/>
      <c r="AT88" s="370"/>
      <c r="AU88" s="370"/>
      <c r="AV88" s="370"/>
      <c r="AW88" s="370"/>
      <c r="AX88" s="370"/>
      <c r="AY88" s="370"/>
      <c r="AZ88" s="370"/>
      <c r="BA88" s="370"/>
      <c r="BB88" s="370"/>
      <c r="BC88" s="370"/>
      <c r="BD88" s="370"/>
      <c r="BE88" s="370"/>
      <c r="BF88" s="370"/>
      <c r="BG88" s="370"/>
      <c r="BH88" s="370"/>
      <c r="BI88" s="370"/>
      <c r="BJ88" s="370"/>
      <c r="BK88" s="370"/>
      <c r="BL88" s="370"/>
      <c r="BM88" s="370"/>
      <c r="BN88" s="370"/>
      <c r="BO88" s="370"/>
      <c r="BP88" s="370"/>
      <c r="BQ88" s="370"/>
      <c r="BR88" s="370"/>
      <c r="BS88" s="370"/>
      <c r="BT88" s="370"/>
      <c r="BU88" s="370"/>
      <c r="BV88" s="370"/>
      <c r="BW88" s="370"/>
      <c r="BX88" s="370"/>
      <c r="BY88" s="370"/>
      <c r="BZ88" s="370"/>
      <c r="CA88" s="370"/>
      <c r="CB88" s="370"/>
      <c r="CC88" s="370"/>
      <c r="CD88" s="370"/>
      <c r="CE88" s="370"/>
      <c r="CF88" s="370"/>
      <c r="CG88" s="370"/>
      <c r="CH88" s="370"/>
      <c r="CI88" s="370"/>
      <c r="CJ88" s="370"/>
      <c r="CK88" s="370"/>
      <c r="CL88" s="370"/>
      <c r="CM88" s="370"/>
      <c r="CN88" s="370"/>
      <c r="CO88" s="370"/>
      <c r="CP88" s="370"/>
      <c r="CQ88" s="370"/>
      <c r="CR88" s="370"/>
      <c r="CS88" s="370"/>
      <c r="CT88" s="370"/>
      <c r="CU88" s="370"/>
      <c r="CV88" s="370"/>
      <c r="CW88" s="370"/>
      <c r="CX88" s="370"/>
      <c r="CY88" s="370"/>
      <c r="CZ88" s="370"/>
      <c r="DA88" s="370"/>
      <c r="DB88" s="370"/>
      <c r="DC88" s="370"/>
      <c r="DD88" s="370"/>
      <c r="DE88" s="370"/>
      <c r="DF88" s="370"/>
      <c r="DG88" s="370"/>
      <c r="DH88" s="370"/>
      <c r="DI88" s="370"/>
      <c r="DJ88" s="370"/>
      <c r="DK88" s="370"/>
      <c r="DL88" s="370"/>
      <c r="DM88" s="370"/>
      <c r="DN88" s="370"/>
      <c r="DO88" s="370"/>
      <c r="DP88" s="370"/>
      <c r="DQ88" s="370"/>
      <c r="DR88" s="370"/>
      <c r="DS88" s="370"/>
      <c r="DT88" s="370"/>
      <c r="DU88" s="370"/>
      <c r="DV88" s="370"/>
      <c r="DW88" s="370"/>
      <c r="DX88" s="370"/>
      <c r="DY88" s="370"/>
      <c r="DZ88" s="370"/>
      <c r="EA88" s="370"/>
      <c r="EB88" s="370"/>
      <c r="EC88" s="370"/>
      <c r="ED88" s="370"/>
      <c r="EE88" s="370"/>
      <c r="EF88" s="370"/>
      <c r="EG88" s="370"/>
      <c r="EH88" s="370"/>
      <c r="EI88" s="370"/>
      <c r="EJ88" s="370"/>
      <c r="EK88" s="370"/>
      <c r="EL88" s="370"/>
      <c r="EM88" s="370"/>
      <c r="EN88" s="370"/>
      <c r="EO88" s="370"/>
      <c r="EP88" s="370"/>
      <c r="EQ88" s="370"/>
      <c r="ER88" s="370"/>
      <c r="ES88" s="370"/>
      <c r="ET88" s="370"/>
      <c r="EU88" s="370"/>
      <c r="EV88" s="370"/>
      <c r="EW88" s="370"/>
      <c r="EX88" s="370"/>
      <c r="EY88" s="370"/>
      <c r="EZ88" s="370"/>
      <c r="FA88" s="370"/>
      <c r="FB88" s="370"/>
      <c r="FC88" s="370"/>
      <c r="FD88" s="370"/>
      <c r="FE88" s="370"/>
      <c r="FF88" s="370"/>
      <c r="FG88" s="370"/>
      <c r="FH88" s="370"/>
      <c r="FI88" s="370"/>
      <c r="FJ88" s="370"/>
      <c r="FK88" s="370"/>
      <c r="FL88" s="370"/>
      <c r="FM88" s="370"/>
      <c r="FN88" s="370"/>
      <c r="FO88" s="370"/>
      <c r="FP88" s="370"/>
      <c r="FQ88" s="370"/>
      <c r="FR88" s="370"/>
      <c r="FS88" s="370"/>
      <c r="FT88" s="370"/>
      <c r="FU88" s="370"/>
      <c r="FV88" s="370"/>
      <c r="FW88" s="370"/>
      <c r="FX88" s="370"/>
      <c r="FY88" s="370"/>
      <c r="FZ88" s="370"/>
      <c r="GA88" s="370"/>
      <c r="GB88" s="370"/>
      <c r="GC88" s="370"/>
      <c r="GD88" s="370"/>
      <c r="GE88" s="370"/>
      <c r="GF88" s="370"/>
      <c r="GG88" s="370"/>
      <c r="GH88" s="370"/>
      <c r="GI88" s="370"/>
      <c r="GJ88" s="370"/>
      <c r="GK88" s="370"/>
      <c r="GL88" s="370"/>
      <c r="GM88" s="370"/>
      <c r="GN88" s="370"/>
      <c r="GO88" s="370"/>
      <c r="GP88" s="370"/>
      <c r="GQ88" s="370"/>
      <c r="GR88" s="370"/>
      <c r="GS88" s="370"/>
      <c r="GT88" s="370"/>
      <c r="GU88" s="370"/>
      <c r="GV88" s="370"/>
      <c r="GW88" s="370"/>
      <c r="GX88" s="370"/>
      <c r="GY88" s="370"/>
      <c r="GZ88" s="370"/>
      <c r="HA88" s="370"/>
      <c r="HB88" s="370"/>
      <c r="HC88" s="370"/>
      <c r="HD88" s="370"/>
      <c r="HE88" s="370"/>
      <c r="HF88" s="370"/>
      <c r="HG88" s="370"/>
      <c r="HH88" s="370"/>
      <c r="HI88" s="370"/>
      <c r="HJ88" s="370"/>
      <c r="HK88" s="370"/>
      <c r="HL88" s="370"/>
      <c r="HM88" s="370"/>
      <c r="HN88" s="370"/>
      <c r="HO88" s="370"/>
      <c r="HP88" s="370"/>
      <c r="HQ88" s="370"/>
      <c r="HR88" s="370"/>
      <c r="HS88" s="370"/>
      <c r="HT88" s="370"/>
      <c r="HU88" s="370"/>
      <c r="HV88" s="370"/>
      <c r="HW88" s="370"/>
      <c r="HX88" s="370"/>
      <c r="HY88" s="370"/>
      <c r="HZ88" s="370"/>
      <c r="IA88" s="370"/>
      <c r="IB88" s="370"/>
      <c r="IC88" s="370"/>
      <c r="ID88" s="370"/>
      <c r="IE88" s="370"/>
      <c r="IF88" s="370"/>
      <c r="IG88" s="370"/>
      <c r="IH88" s="370"/>
      <c r="II88" s="370"/>
      <c r="IJ88" s="370"/>
      <c r="IK88" s="370"/>
      <c r="IL88" s="370"/>
      <c r="IM88" s="370"/>
      <c r="IN88" s="370"/>
      <c r="IO88" s="370"/>
      <c r="IP88" s="370"/>
      <c r="IQ88" s="370"/>
      <c r="IR88" s="370"/>
      <c r="IS88" s="370"/>
      <c r="IT88" s="370"/>
      <c r="IU88" s="370"/>
      <c r="IV88" s="370"/>
      <c r="IW88" s="370"/>
      <c r="IX88" s="370"/>
      <c r="IY88" s="370"/>
      <c r="IZ88" s="370"/>
      <c r="JA88" s="370"/>
      <c r="JB88" s="370"/>
      <c r="JC88" s="370"/>
      <c r="JD88" s="370"/>
      <c r="JE88" s="370"/>
      <c r="JF88" s="370"/>
      <c r="JG88" s="370"/>
      <c r="JH88" s="370"/>
      <c r="JI88" s="370"/>
      <c r="JJ88" s="370"/>
      <c r="JK88" s="370"/>
      <c r="JL88" s="370"/>
      <c r="JM88" s="370"/>
      <c r="JN88" s="370"/>
      <c r="JO88" s="370"/>
      <c r="JP88" s="370"/>
      <c r="JQ88" s="370"/>
      <c r="JR88" s="370"/>
      <c r="JS88" s="370"/>
      <c r="JT88" s="370"/>
      <c r="JU88" s="370"/>
      <c r="JV88" s="370"/>
      <c r="JW88" s="370"/>
      <c r="JX88" s="370"/>
      <c r="JY88" s="370"/>
      <c r="JZ88" s="370"/>
      <c r="KA88" s="370"/>
      <c r="KB88" s="370"/>
      <c r="KC88" s="370"/>
      <c r="KD88" s="370"/>
      <c r="KE88" s="370"/>
      <c r="KF88" s="370"/>
      <c r="KG88" s="370"/>
      <c r="KH88" s="370"/>
      <c r="KI88" s="370"/>
      <c r="KJ88" s="370"/>
      <c r="KK88" s="370"/>
      <c r="KL88" s="370"/>
      <c r="KM88" s="370"/>
      <c r="KN88" s="370"/>
      <c r="KO88" s="370"/>
      <c r="KP88" s="370"/>
      <c r="KQ88" s="370"/>
      <c r="KR88" s="370"/>
      <c r="KS88" s="370"/>
      <c r="KT88" s="370"/>
      <c r="KU88" s="370"/>
      <c r="KV88" s="370"/>
      <c r="KW88" s="370"/>
      <c r="KX88" s="370"/>
      <c r="KY88" s="370"/>
      <c r="KZ88" s="370"/>
      <c r="LA88" s="370"/>
      <c r="LB88" s="370"/>
      <c r="LC88" s="370"/>
      <c r="LD88" s="370"/>
      <c r="LE88" s="370"/>
      <c r="LF88" s="370"/>
      <c r="LG88" s="370"/>
      <c r="LH88" s="370"/>
      <c r="LI88" s="370"/>
      <c r="LJ88" s="370"/>
      <c r="LK88" s="370"/>
      <c r="LL88" s="370"/>
      <c r="LM88" s="370"/>
      <c r="LN88" s="370"/>
      <c r="LO88" s="370"/>
      <c r="LP88" s="370"/>
      <c r="LQ88" s="370"/>
      <c r="LR88" s="370"/>
      <c r="LS88" s="370"/>
      <c r="LT88" s="370"/>
      <c r="LU88" s="370"/>
      <c r="LV88" s="370"/>
      <c r="LW88" s="370"/>
      <c r="LX88" s="370"/>
      <c r="LY88" s="370"/>
      <c r="LZ88" s="370"/>
      <c r="MA88" s="370"/>
      <c r="MB88" s="370"/>
      <c r="MC88" s="370"/>
      <c r="MD88" s="370"/>
      <c r="ME88" s="370"/>
      <c r="MF88" s="370"/>
      <c r="MG88" s="370"/>
      <c r="MH88" s="370"/>
      <c r="MI88" s="370"/>
      <c r="MJ88" s="370"/>
      <c r="MK88" s="370"/>
      <c r="ML88" s="370"/>
      <c r="MM88" s="370"/>
      <c r="MN88" s="370"/>
      <c r="MO88" s="370"/>
      <c r="MP88" s="370"/>
      <c r="MQ88" s="370"/>
      <c r="MR88" s="370"/>
      <c r="MS88" s="370"/>
      <c r="MT88" s="370"/>
      <c r="MU88" s="370"/>
      <c r="MV88" s="370"/>
      <c r="MW88" s="370"/>
      <c r="MX88" s="370"/>
      <c r="MY88" s="370"/>
      <c r="MZ88" s="370"/>
      <c r="NA88" s="370"/>
      <c r="NB88" s="370"/>
      <c r="NC88" s="370"/>
      <c r="ND88" s="370"/>
      <c r="NE88" s="370"/>
      <c r="NF88" s="370"/>
      <c r="NG88" s="370"/>
      <c r="NH88" s="370"/>
      <c r="NI88" s="370"/>
      <c r="NJ88" s="370"/>
      <c r="NK88" s="370"/>
      <c r="NL88" s="370"/>
      <c r="NM88" s="370"/>
      <c r="NN88" s="370"/>
      <c r="NO88" s="370"/>
      <c r="NP88" s="370"/>
      <c r="NQ88" s="370"/>
      <c r="NR88" s="370"/>
      <c r="NS88" s="370"/>
      <c r="NT88" s="370"/>
      <c r="NU88" s="370"/>
      <c r="NV88" s="370"/>
      <c r="NW88" s="370"/>
      <c r="NX88" s="370"/>
      <c r="NY88" s="370"/>
      <c r="NZ88" s="370"/>
      <c r="OA88" s="370"/>
      <c r="OB88" s="370"/>
      <c r="OC88" s="370"/>
      <c r="OD88" s="370"/>
      <c r="OE88" s="370"/>
      <c r="OF88" s="370"/>
      <c r="OG88" s="370"/>
      <c r="OH88" s="370"/>
      <c r="OI88" s="370"/>
      <c r="OJ88" s="370"/>
      <c r="OK88" s="370"/>
      <c r="OL88" s="370"/>
      <c r="OM88" s="370"/>
      <c r="ON88" s="370"/>
      <c r="OO88" s="370"/>
      <c r="OP88" s="370"/>
      <c r="OQ88" s="370"/>
      <c r="OR88" s="370"/>
      <c r="OS88" s="370"/>
      <c r="OT88" s="370"/>
      <c r="OU88" s="370"/>
      <c r="OV88" s="370"/>
      <c r="OW88" s="370"/>
      <c r="OX88" s="370"/>
      <c r="OY88" s="370"/>
      <c r="OZ88" s="370"/>
      <c r="PA88" s="370"/>
      <c r="PB88" s="370"/>
      <c r="PC88" s="370"/>
      <c r="PD88" s="370"/>
      <c r="PE88" s="370"/>
      <c r="PF88" s="370"/>
      <c r="PG88" s="370"/>
      <c r="PH88" s="370"/>
      <c r="PI88" s="370"/>
      <c r="PJ88" s="370"/>
      <c r="PK88" s="370"/>
      <c r="PL88" s="370"/>
      <c r="PM88" s="370"/>
      <c r="PN88" s="370"/>
      <c r="PO88" s="370"/>
      <c r="PP88" s="370"/>
      <c r="PQ88" s="370"/>
      <c r="PR88" s="370"/>
      <c r="PS88" s="370"/>
      <c r="PT88" s="370"/>
      <c r="PU88" s="370"/>
      <c r="PV88" s="370"/>
      <c r="PW88" s="370"/>
      <c r="PX88" s="370"/>
      <c r="PY88" s="370"/>
      <c r="PZ88" s="370"/>
      <c r="QA88" s="370"/>
      <c r="QB88" s="370"/>
      <c r="QC88" s="370"/>
      <c r="QD88" s="370"/>
      <c r="QE88" s="370"/>
      <c r="QF88" s="370"/>
      <c r="QG88" s="370"/>
      <c r="QH88" s="370"/>
      <c r="QI88" s="370"/>
      <c r="QJ88" s="370"/>
      <c r="QK88" s="370"/>
      <c r="QL88" s="370"/>
      <c r="QM88" s="370"/>
      <c r="QN88" s="370"/>
      <c r="QO88" s="370"/>
      <c r="QP88" s="370"/>
      <c r="QQ88" s="370"/>
      <c r="QR88" s="370"/>
      <c r="QS88" s="370"/>
      <c r="QT88" s="370"/>
      <c r="QU88" s="370"/>
      <c r="QV88" s="370"/>
      <c r="QW88" s="370"/>
      <c r="QX88" s="370"/>
      <c r="QY88" s="370"/>
      <c r="QZ88" s="370"/>
      <c r="RA88" s="370"/>
      <c r="RB88" s="370"/>
      <c r="RC88" s="370"/>
      <c r="RD88" s="370"/>
      <c r="RE88" s="370"/>
      <c r="RF88" s="370"/>
      <c r="RG88" s="370"/>
      <c r="RH88" s="370"/>
      <c r="RI88" s="370"/>
      <c r="RJ88" s="370"/>
      <c r="RK88" s="370"/>
      <c r="RL88" s="370"/>
      <c r="RM88" s="370"/>
      <c r="RN88" s="370"/>
      <c r="RO88" s="370"/>
      <c r="RP88" s="370"/>
      <c r="RQ88" s="370"/>
      <c r="RR88" s="370"/>
      <c r="RS88" s="370"/>
      <c r="RT88" s="370"/>
      <c r="RU88" s="370"/>
      <c r="RV88" s="370"/>
      <c r="RW88" s="370"/>
      <c r="RX88" s="370"/>
      <c r="RY88" s="370"/>
      <c r="RZ88" s="370"/>
      <c r="SA88" s="370"/>
      <c r="SB88" s="370"/>
      <c r="SC88" s="370"/>
      <c r="SD88" s="370"/>
      <c r="SE88" s="370"/>
      <c r="SF88" s="370"/>
      <c r="SG88" s="370"/>
      <c r="SH88" s="370"/>
      <c r="SI88" s="370"/>
      <c r="SJ88" s="370"/>
      <c r="SK88" s="370"/>
      <c r="SL88" s="370"/>
      <c r="SM88" s="370"/>
      <c r="SN88" s="370"/>
      <c r="SO88" s="370"/>
      <c r="SP88" s="370"/>
      <c r="SQ88" s="370"/>
      <c r="SR88" s="370"/>
      <c r="SS88" s="370"/>
      <c r="ST88" s="370"/>
      <c r="SU88" s="370"/>
      <c r="SV88" s="370"/>
      <c r="SW88" s="370"/>
      <c r="SX88" s="370"/>
      <c r="SY88" s="370"/>
      <c r="SZ88" s="370"/>
      <c r="TA88" s="370"/>
      <c r="TB88" s="370"/>
      <c r="TC88" s="370"/>
      <c r="TD88" s="370"/>
      <c r="TE88" s="370"/>
      <c r="TF88" s="370"/>
      <c r="TG88" s="370"/>
      <c r="TH88" s="370"/>
      <c r="TI88" s="370"/>
      <c r="TJ88" s="370"/>
      <c r="TK88" s="370"/>
      <c r="TL88" s="370"/>
      <c r="TM88" s="370"/>
      <c r="TN88" s="370"/>
      <c r="TO88" s="370"/>
      <c r="TP88" s="370"/>
      <c r="TQ88" s="370"/>
      <c r="TR88" s="370"/>
      <c r="TS88" s="370"/>
      <c r="TT88" s="370"/>
      <c r="TU88" s="370"/>
      <c r="TV88" s="370"/>
      <c r="TW88" s="370"/>
      <c r="TX88" s="370"/>
      <c r="TY88" s="370"/>
      <c r="TZ88" s="370"/>
      <c r="UA88" s="370"/>
      <c r="UB88" s="370"/>
      <c r="UC88" s="370"/>
      <c r="UD88" s="370"/>
      <c r="UE88" s="370"/>
      <c r="UF88" s="370"/>
      <c r="UG88" s="370"/>
      <c r="UH88" s="370"/>
      <c r="UI88" s="370"/>
      <c r="UJ88" s="370"/>
      <c r="UK88" s="370"/>
      <c r="UL88" s="370"/>
      <c r="UM88" s="370"/>
      <c r="UN88" s="370"/>
      <c r="UO88" s="370"/>
      <c r="UP88" s="370"/>
      <c r="UQ88" s="370"/>
      <c r="UR88" s="370"/>
      <c r="US88" s="370"/>
      <c r="UT88" s="370"/>
      <c r="UU88" s="370"/>
      <c r="UV88" s="370"/>
      <c r="UW88" s="370"/>
      <c r="UX88" s="370"/>
      <c r="UY88" s="370"/>
      <c r="UZ88" s="370"/>
      <c r="VA88" s="370"/>
      <c r="VB88" s="370"/>
      <c r="VC88" s="370"/>
      <c r="VD88" s="370"/>
      <c r="VE88" s="370"/>
      <c r="VF88" s="370"/>
      <c r="VG88" s="370"/>
      <c r="VH88" s="370"/>
      <c r="VI88" s="370"/>
      <c r="VJ88" s="370"/>
      <c r="VK88" s="370"/>
      <c r="VL88" s="370"/>
      <c r="VM88" s="370"/>
      <c r="VN88" s="370"/>
      <c r="VO88" s="370"/>
      <c r="VP88" s="370"/>
      <c r="VQ88" s="370"/>
      <c r="VR88" s="370"/>
      <c r="VS88" s="370"/>
      <c r="VT88" s="370"/>
      <c r="VU88" s="370"/>
      <c r="VV88" s="370"/>
      <c r="VW88" s="370"/>
      <c r="VX88" s="370"/>
      <c r="VY88" s="370"/>
      <c r="VZ88" s="370"/>
      <c r="WA88" s="370"/>
      <c r="WB88" s="370"/>
      <c r="WC88" s="370"/>
      <c r="WD88" s="370"/>
      <c r="WE88" s="370"/>
      <c r="WF88" s="370"/>
      <c r="WG88" s="370"/>
      <c r="WH88" s="370"/>
      <c r="WI88" s="370"/>
      <c r="WJ88" s="370"/>
      <c r="WK88" s="370"/>
      <c r="WL88" s="370"/>
      <c r="WM88" s="370"/>
      <c r="WN88" s="370"/>
      <c r="WO88" s="370"/>
      <c r="WP88" s="370"/>
      <c r="WQ88" s="370"/>
      <c r="WR88" s="370"/>
      <c r="WS88" s="370"/>
      <c r="WT88" s="370"/>
      <c r="WU88" s="370"/>
      <c r="WV88" s="370"/>
      <c r="WW88" s="370"/>
      <c r="WX88" s="370"/>
      <c r="WY88" s="370"/>
      <c r="WZ88" s="370"/>
      <c r="XA88" s="370"/>
      <c r="XB88" s="370"/>
      <c r="XC88" s="370"/>
      <c r="XD88" s="370"/>
      <c r="XE88" s="370"/>
      <c r="XF88" s="370"/>
      <c r="XG88" s="370"/>
      <c r="XH88" s="370"/>
      <c r="XI88" s="370"/>
      <c r="XJ88" s="370"/>
      <c r="XK88" s="370"/>
      <c r="XL88" s="370"/>
      <c r="XM88" s="370"/>
      <c r="XN88" s="370"/>
      <c r="XO88" s="370"/>
      <c r="XP88" s="370"/>
      <c r="XQ88" s="370"/>
      <c r="XR88" s="370"/>
      <c r="XS88" s="370"/>
      <c r="XT88" s="370"/>
      <c r="XU88" s="370"/>
      <c r="XV88" s="370"/>
      <c r="XW88" s="370"/>
      <c r="XX88" s="370"/>
      <c r="XY88" s="370"/>
      <c r="XZ88" s="370"/>
      <c r="YA88" s="370"/>
      <c r="YB88" s="370"/>
      <c r="YC88" s="370"/>
      <c r="YD88" s="370"/>
      <c r="YE88" s="370"/>
      <c r="YF88" s="370"/>
      <c r="YG88" s="370"/>
      <c r="YH88" s="370"/>
      <c r="YI88" s="370"/>
      <c r="YJ88" s="370"/>
      <c r="YK88" s="370"/>
      <c r="YL88" s="370"/>
      <c r="YM88" s="370"/>
      <c r="YN88" s="370"/>
      <c r="YO88" s="370"/>
      <c r="YP88" s="370"/>
      <c r="YQ88" s="370"/>
      <c r="YR88" s="370"/>
      <c r="YS88" s="370"/>
      <c r="YT88" s="370"/>
      <c r="YU88" s="370"/>
      <c r="YV88" s="370"/>
      <c r="YW88" s="370"/>
      <c r="YX88" s="370"/>
      <c r="YY88" s="370"/>
      <c r="YZ88" s="370"/>
      <c r="ZA88" s="370"/>
      <c r="ZB88" s="370"/>
      <c r="ZC88" s="370"/>
      <c r="ZD88" s="370"/>
      <c r="ZE88" s="370"/>
      <c r="ZF88" s="370"/>
      <c r="ZG88" s="370"/>
      <c r="ZH88" s="370"/>
      <c r="ZI88" s="370"/>
      <c r="ZJ88" s="370"/>
      <c r="ZK88" s="370"/>
      <c r="ZL88" s="370"/>
      <c r="ZM88" s="370"/>
      <c r="ZN88" s="370"/>
      <c r="ZO88" s="370"/>
      <c r="ZP88" s="370"/>
      <c r="ZQ88" s="370"/>
      <c r="ZR88" s="370"/>
      <c r="ZS88" s="370"/>
      <c r="ZT88" s="370"/>
      <c r="ZU88" s="370"/>
      <c r="ZV88" s="370"/>
      <c r="ZW88" s="370"/>
      <c r="ZX88" s="370"/>
      <c r="ZY88" s="370"/>
      <c r="ZZ88" s="370"/>
      <c r="AAA88" s="370"/>
      <c r="AAB88" s="370"/>
      <c r="AAC88" s="370"/>
      <c r="AAD88" s="370"/>
      <c r="AAE88" s="370"/>
      <c r="AAF88" s="370"/>
      <c r="AAG88" s="370"/>
      <c r="AAH88" s="370"/>
      <c r="AAI88" s="370"/>
      <c r="AAJ88" s="370"/>
      <c r="AAK88" s="370"/>
      <c r="AAL88" s="370"/>
      <c r="AAM88" s="370"/>
      <c r="AAN88" s="370"/>
      <c r="AAO88" s="370"/>
      <c r="AAP88" s="370"/>
      <c r="AAQ88" s="370"/>
      <c r="AAR88" s="370"/>
      <c r="AAS88" s="370"/>
      <c r="AAT88" s="370"/>
      <c r="AAU88" s="370"/>
      <c r="AAV88" s="370"/>
      <c r="AAW88" s="370"/>
      <c r="AAX88" s="370"/>
      <c r="AAY88" s="370"/>
      <c r="AAZ88" s="370"/>
      <c r="ABA88" s="370"/>
      <c r="ABB88" s="370"/>
      <c r="ABC88" s="370"/>
      <c r="ABD88" s="370"/>
      <c r="ABE88" s="370"/>
      <c r="ABF88" s="370"/>
      <c r="ABG88" s="370"/>
      <c r="ABH88" s="370"/>
      <c r="ABI88" s="370"/>
      <c r="ABJ88" s="370"/>
      <c r="ABK88" s="370"/>
      <c r="ABL88" s="370"/>
      <c r="ABM88" s="370"/>
      <c r="ABN88" s="370"/>
      <c r="ABO88" s="370"/>
      <c r="ABP88" s="370"/>
      <c r="ABQ88" s="370"/>
      <c r="ABR88" s="370"/>
      <c r="ABS88" s="370"/>
      <c r="ABT88" s="370"/>
      <c r="ABU88" s="370"/>
      <c r="ABV88" s="370"/>
      <c r="ABW88" s="370"/>
      <c r="ABX88" s="370"/>
      <c r="ABY88" s="370"/>
      <c r="ABZ88" s="370"/>
      <c r="ACA88" s="370"/>
      <c r="ACB88" s="370"/>
      <c r="ACC88" s="370"/>
      <c r="ACD88" s="370"/>
      <c r="ACE88" s="370"/>
      <c r="ACF88" s="370"/>
      <c r="ACG88" s="370"/>
      <c r="ACH88" s="370"/>
      <c r="ACI88" s="370"/>
      <c r="ACJ88" s="370"/>
      <c r="ACK88" s="370"/>
      <c r="ACL88" s="370"/>
      <c r="ACM88" s="370"/>
      <c r="ACN88" s="370"/>
      <c r="ACO88" s="370"/>
      <c r="ACP88" s="370"/>
      <c r="ACQ88" s="370"/>
      <c r="ACR88" s="370"/>
      <c r="ACS88" s="370"/>
      <c r="ACT88" s="370"/>
      <c r="ACU88" s="370"/>
      <c r="ACV88" s="370"/>
      <c r="ACW88" s="370"/>
      <c r="ACX88" s="370"/>
      <c r="ACY88" s="370"/>
      <c r="ACZ88" s="370"/>
      <c r="ADA88" s="370"/>
      <c r="ADB88" s="370"/>
      <c r="ADC88" s="370"/>
      <c r="ADD88" s="370"/>
      <c r="ADE88" s="370"/>
      <c r="ADF88" s="370"/>
      <c r="ADG88" s="370"/>
      <c r="ADH88" s="370"/>
      <c r="ADI88" s="370"/>
      <c r="ADJ88" s="370"/>
      <c r="ADK88" s="370"/>
      <c r="ADL88" s="370"/>
      <c r="ADM88" s="370"/>
      <c r="ADN88" s="370"/>
      <c r="ADO88" s="370"/>
      <c r="ADP88" s="370"/>
      <c r="ADQ88" s="370"/>
      <c r="ADR88" s="370"/>
      <c r="ADS88" s="370"/>
      <c r="ADT88" s="370"/>
      <c r="ADU88" s="370"/>
      <c r="ADV88" s="370"/>
      <c r="ADW88" s="370"/>
      <c r="ADX88" s="370"/>
      <c r="ADY88" s="370"/>
      <c r="ADZ88" s="370"/>
      <c r="AEA88" s="370"/>
      <c r="AEB88" s="370"/>
      <c r="AEC88" s="370"/>
      <c r="AED88" s="370"/>
      <c r="AEE88" s="370"/>
      <c r="AEF88" s="370"/>
      <c r="AEG88" s="370"/>
      <c r="AEH88" s="370"/>
      <c r="AEI88" s="370"/>
      <c r="AEJ88" s="370"/>
      <c r="AEK88" s="370"/>
      <c r="AEL88" s="370"/>
      <c r="AEM88" s="370"/>
      <c r="AEN88" s="370"/>
      <c r="AEO88" s="370"/>
      <c r="AEP88" s="370"/>
      <c r="AEQ88" s="370"/>
      <c r="AER88" s="370"/>
      <c r="AES88" s="370"/>
      <c r="AET88" s="370"/>
      <c r="AEU88" s="370"/>
      <c r="AEV88" s="370"/>
      <c r="AEW88" s="370"/>
      <c r="AEX88" s="370"/>
      <c r="AEY88" s="370"/>
      <c r="AEZ88" s="370"/>
      <c r="AFA88" s="370"/>
      <c r="AFB88" s="370"/>
      <c r="AFC88" s="370"/>
      <c r="AFD88" s="370"/>
      <c r="AFE88" s="370"/>
      <c r="AFF88" s="370"/>
      <c r="AFG88" s="370"/>
      <c r="AFH88" s="370"/>
      <c r="AFI88" s="370"/>
      <c r="AFJ88" s="370"/>
      <c r="AFK88" s="370"/>
      <c r="AFL88" s="370"/>
      <c r="AFM88" s="370"/>
      <c r="AFN88" s="370"/>
      <c r="AFO88" s="370"/>
      <c r="AFP88" s="370"/>
      <c r="AFQ88" s="370"/>
      <c r="AFR88" s="370"/>
      <c r="AFS88" s="370"/>
      <c r="AFT88" s="370"/>
      <c r="AFU88" s="370"/>
      <c r="AFV88" s="370"/>
      <c r="AFW88" s="370"/>
      <c r="AFX88" s="370"/>
      <c r="AFY88" s="370"/>
      <c r="AFZ88" s="370"/>
      <c r="AGA88" s="370"/>
      <c r="AGB88" s="370"/>
      <c r="AGC88" s="370"/>
      <c r="AGD88" s="370"/>
      <c r="AGE88" s="370"/>
      <c r="AGF88" s="370"/>
      <c r="AGG88" s="370"/>
      <c r="AGH88" s="370"/>
      <c r="AGI88" s="370"/>
      <c r="AGJ88" s="370"/>
      <c r="AGK88" s="370"/>
      <c r="AGL88" s="370"/>
      <c r="AGM88" s="370"/>
      <c r="AGN88" s="370"/>
      <c r="AGO88" s="370"/>
      <c r="AGP88" s="370"/>
      <c r="AGQ88" s="370"/>
      <c r="AGR88" s="370"/>
      <c r="AGS88" s="370"/>
      <c r="AGT88" s="370"/>
      <c r="AGU88" s="370"/>
      <c r="AGV88" s="370"/>
      <c r="AGW88" s="370"/>
      <c r="AGX88" s="370"/>
      <c r="AGY88" s="370"/>
      <c r="AGZ88" s="370"/>
      <c r="AHA88" s="370"/>
      <c r="AHB88" s="370"/>
      <c r="AHC88" s="370"/>
      <c r="AHD88" s="370"/>
      <c r="AHE88" s="370"/>
      <c r="AHF88" s="370"/>
      <c r="AHG88" s="370"/>
      <c r="AHH88" s="370"/>
      <c r="AHI88" s="370"/>
      <c r="AHJ88" s="370"/>
      <c r="AHK88" s="370"/>
      <c r="AHL88" s="370"/>
      <c r="AHM88" s="370"/>
      <c r="AHN88" s="370"/>
      <c r="AHO88" s="370"/>
      <c r="AHP88" s="370"/>
      <c r="AHQ88" s="370"/>
      <c r="AHR88" s="370"/>
      <c r="AHS88" s="370"/>
      <c r="AHT88" s="370"/>
      <c r="AHU88" s="370"/>
      <c r="AHV88" s="370"/>
      <c r="AHW88" s="370"/>
      <c r="AHX88" s="370"/>
      <c r="AHY88" s="370"/>
      <c r="AHZ88" s="370"/>
      <c r="AIA88" s="370"/>
      <c r="AIB88" s="370"/>
      <c r="AIC88" s="370"/>
      <c r="AID88" s="370"/>
      <c r="AIE88" s="370"/>
      <c r="AIF88" s="370"/>
      <c r="AIG88" s="370"/>
      <c r="AIH88" s="370"/>
      <c r="AII88" s="370"/>
      <c r="AIJ88" s="370"/>
      <c r="AIK88" s="370"/>
      <c r="AIL88" s="370"/>
      <c r="AIM88" s="370"/>
      <c r="AIN88" s="370"/>
      <c r="AIO88" s="370"/>
      <c r="AIP88" s="370"/>
      <c r="AIQ88" s="370"/>
      <c r="AIR88" s="370"/>
      <c r="AIS88" s="370"/>
      <c r="AIT88" s="370"/>
      <c r="AIU88" s="370"/>
      <c r="AIV88" s="370"/>
      <c r="AIW88" s="370"/>
      <c r="AIX88" s="370"/>
      <c r="AIY88" s="370"/>
      <c r="AIZ88" s="370"/>
      <c r="AJA88" s="370"/>
      <c r="AJB88" s="370"/>
      <c r="AJC88" s="370"/>
      <c r="AJD88" s="370"/>
      <c r="AJE88" s="370"/>
      <c r="AJF88" s="370"/>
      <c r="AJG88" s="370"/>
      <c r="AJH88" s="370"/>
      <c r="AJI88" s="370"/>
      <c r="AJJ88" s="370"/>
      <c r="AJK88" s="370"/>
      <c r="AJL88" s="370"/>
      <c r="AJM88" s="370"/>
      <c r="AJN88" s="370"/>
      <c r="AJO88" s="370"/>
      <c r="AJP88" s="370"/>
      <c r="AJQ88" s="370"/>
      <c r="AJR88" s="370"/>
      <c r="AJS88" s="370"/>
      <c r="AJT88" s="370"/>
      <c r="AJU88" s="370"/>
      <c r="AJV88" s="370"/>
      <c r="AJW88" s="370"/>
      <c r="AJX88" s="370"/>
      <c r="AJY88" s="370"/>
      <c r="AJZ88" s="370"/>
      <c r="AKA88" s="370"/>
      <c r="AKB88" s="370"/>
      <c r="AKC88" s="370"/>
      <c r="AKD88" s="370"/>
      <c r="AKE88" s="370"/>
      <c r="AKF88" s="370"/>
      <c r="AKG88" s="370"/>
      <c r="AKH88" s="370"/>
      <c r="AKI88" s="370"/>
      <c r="AKJ88" s="370"/>
      <c r="AKK88" s="370"/>
      <c r="AKL88" s="370"/>
      <c r="AKM88" s="370"/>
      <c r="AKN88" s="370"/>
      <c r="AKO88" s="370"/>
      <c r="AKP88" s="370"/>
      <c r="AKQ88" s="370"/>
      <c r="AKR88" s="370"/>
      <c r="AKS88" s="370"/>
      <c r="AKT88" s="370"/>
      <c r="AKU88" s="370"/>
      <c r="AKV88" s="370"/>
      <c r="AKW88" s="370"/>
      <c r="AKX88" s="370"/>
      <c r="AKY88" s="370"/>
      <c r="AKZ88" s="370"/>
      <c r="ALA88" s="370"/>
      <c r="ALB88" s="370"/>
      <c r="ALC88" s="370"/>
      <c r="ALD88" s="370"/>
      <c r="ALE88" s="370"/>
      <c r="ALF88" s="370"/>
      <c r="ALG88" s="370"/>
      <c r="ALH88" s="370"/>
      <c r="ALI88" s="370"/>
      <c r="ALJ88" s="370"/>
      <c r="ALK88" s="370"/>
      <c r="ALL88" s="370"/>
      <c r="ALM88" s="370"/>
      <c r="ALN88" s="370"/>
      <c r="ALO88" s="370"/>
      <c r="ALP88" s="370"/>
      <c r="ALQ88" s="370"/>
      <c r="ALR88" s="370"/>
      <c r="ALS88" s="370"/>
      <c r="ALT88" s="370"/>
      <c r="ALU88" s="370"/>
      <c r="ALV88" s="370"/>
      <c r="ALW88" s="370"/>
      <c r="ALX88" s="370"/>
      <c r="ALY88" s="370"/>
      <c r="ALZ88" s="370"/>
      <c r="AMA88" s="370"/>
      <c r="AMB88" s="370"/>
      <c r="AMC88" s="370"/>
      <c r="AMD88" s="370"/>
      <c r="AME88" s="370"/>
      <c r="AMF88" s="370"/>
      <c r="AMG88" s="370"/>
      <c r="AMH88" s="370"/>
      <c r="AMI88" s="370"/>
      <c r="AMJ88" s="370"/>
      <c r="AMK88" s="370"/>
      <c r="AML88" s="370"/>
      <c r="AMM88" s="370"/>
      <c r="AMN88" s="370"/>
      <c r="AMO88" s="370"/>
      <c r="AMP88" s="370"/>
      <c r="AMQ88" s="370"/>
      <c r="AMR88" s="370"/>
      <c r="AMS88" s="370"/>
      <c r="AMT88" s="370"/>
      <c r="AMU88" s="370"/>
      <c r="AMV88" s="370"/>
      <c r="AMW88" s="370"/>
      <c r="AMX88" s="370"/>
      <c r="AMY88" s="370"/>
      <c r="AMZ88" s="370"/>
      <c r="ANA88" s="370"/>
      <c r="ANB88" s="370"/>
      <c r="ANC88" s="370"/>
      <c r="AND88" s="370"/>
      <c r="ANE88" s="370"/>
      <c r="ANF88" s="370"/>
      <c r="ANG88" s="370"/>
      <c r="ANH88" s="370"/>
      <c r="ANI88" s="370"/>
      <c r="ANJ88" s="370"/>
      <c r="ANK88" s="370"/>
      <c r="ANL88" s="370"/>
      <c r="ANM88" s="370"/>
      <c r="ANN88" s="370"/>
      <c r="ANO88" s="370"/>
      <c r="ANP88" s="370"/>
      <c r="ANQ88" s="370"/>
      <c r="ANR88" s="370"/>
      <c r="ANS88" s="370"/>
      <c r="ANT88" s="370"/>
      <c r="ANU88" s="370"/>
      <c r="ANV88" s="370"/>
      <c r="ANW88" s="370"/>
      <c r="ANX88" s="370"/>
      <c r="ANY88" s="370"/>
      <c r="ANZ88" s="370"/>
      <c r="AOA88" s="370"/>
      <c r="AOB88" s="370"/>
      <c r="AOC88" s="370"/>
      <c r="AOD88" s="370"/>
      <c r="AOE88" s="370"/>
      <c r="AOF88" s="370"/>
      <c r="AOG88" s="370"/>
      <c r="AOH88" s="370"/>
      <c r="AOI88" s="370"/>
      <c r="AOJ88" s="370"/>
      <c r="AOK88" s="370"/>
      <c r="AOL88" s="370"/>
      <c r="AOM88" s="370"/>
      <c r="AON88" s="370"/>
      <c r="AOO88" s="370"/>
      <c r="AOP88" s="370"/>
      <c r="AOQ88" s="370"/>
      <c r="AOR88" s="370"/>
      <c r="AOS88" s="370"/>
      <c r="AOT88" s="370"/>
      <c r="AOU88" s="370"/>
      <c r="AOV88" s="370"/>
      <c r="AOW88" s="370"/>
      <c r="AOX88" s="370"/>
      <c r="AOY88" s="370"/>
      <c r="AOZ88" s="370"/>
      <c r="APA88" s="370"/>
      <c r="APB88" s="370"/>
      <c r="APC88" s="370"/>
      <c r="APD88" s="370"/>
      <c r="APE88" s="370"/>
      <c r="APF88" s="370"/>
      <c r="APG88" s="370"/>
      <c r="APH88" s="370"/>
      <c r="API88" s="370"/>
      <c r="APJ88" s="370"/>
      <c r="APK88" s="370"/>
      <c r="APL88" s="370"/>
      <c r="APM88" s="370"/>
      <c r="APN88" s="370"/>
      <c r="APO88" s="370"/>
      <c r="APP88" s="370"/>
      <c r="APQ88" s="370"/>
      <c r="APR88" s="370"/>
      <c r="APS88" s="370"/>
      <c r="APT88" s="370"/>
      <c r="APU88" s="370"/>
      <c r="APV88" s="370"/>
      <c r="APW88" s="370"/>
      <c r="APX88" s="370"/>
      <c r="APY88" s="370"/>
      <c r="APZ88" s="370"/>
      <c r="AQA88" s="370"/>
      <c r="AQB88" s="370"/>
      <c r="AQC88" s="370"/>
      <c r="AQD88" s="370"/>
      <c r="AQE88" s="370"/>
      <c r="AQF88" s="370"/>
      <c r="AQG88" s="370"/>
      <c r="AQH88" s="370"/>
      <c r="AQI88" s="370"/>
      <c r="AQJ88" s="370"/>
      <c r="AQK88" s="370"/>
      <c r="AQL88" s="370"/>
      <c r="AQM88" s="370"/>
      <c r="AQN88" s="370"/>
      <c r="AQO88" s="370"/>
      <c r="AQP88" s="370"/>
      <c r="AQQ88" s="370"/>
      <c r="AQR88" s="370"/>
      <c r="AQS88" s="370"/>
      <c r="AQT88" s="370"/>
      <c r="AQU88" s="370"/>
      <c r="AQV88" s="370"/>
      <c r="AQW88" s="370"/>
      <c r="AQX88" s="370"/>
      <c r="AQY88" s="370"/>
      <c r="AQZ88" s="370"/>
      <c r="ARA88" s="370"/>
      <c r="ARB88" s="370"/>
      <c r="ARC88" s="370"/>
      <c r="ARD88" s="370"/>
      <c r="ARE88" s="370"/>
      <c r="ARF88" s="370"/>
      <c r="ARG88" s="370"/>
      <c r="ARH88" s="370"/>
      <c r="ARI88" s="370"/>
      <c r="ARJ88" s="370"/>
      <c r="ARK88" s="370"/>
      <c r="ARL88" s="370"/>
      <c r="ARM88" s="370"/>
      <c r="ARN88" s="370"/>
      <c r="ARO88" s="370"/>
      <c r="ARP88" s="370"/>
      <c r="ARQ88" s="370"/>
      <c r="ARR88" s="370"/>
      <c r="ARS88" s="370"/>
      <c r="ART88" s="370"/>
      <c r="ARU88" s="370"/>
      <c r="ARV88" s="370"/>
      <c r="ARW88" s="370"/>
      <c r="ARX88" s="370"/>
      <c r="ARY88" s="370"/>
      <c r="ARZ88" s="370"/>
      <c r="ASA88" s="370"/>
      <c r="ASB88" s="370"/>
      <c r="ASC88" s="370"/>
      <c r="ASD88" s="370"/>
      <c r="ASE88" s="370"/>
      <c r="ASF88" s="370"/>
      <c r="ASG88" s="370"/>
      <c r="ASH88" s="370"/>
      <c r="ASI88" s="370"/>
      <c r="ASJ88" s="370"/>
      <c r="ASK88" s="370"/>
      <c r="ASL88" s="370"/>
      <c r="ASM88" s="370"/>
      <c r="ASN88" s="370"/>
      <c r="ASO88" s="370"/>
      <c r="ASP88" s="370"/>
      <c r="ASQ88" s="370"/>
      <c r="ASR88" s="370"/>
      <c r="ASS88" s="370"/>
      <c r="AST88" s="370"/>
      <c r="ASU88" s="370"/>
      <c r="ASV88" s="370"/>
      <c r="ASW88" s="370"/>
      <c r="ASX88" s="370"/>
      <c r="ASY88" s="370"/>
      <c r="ASZ88" s="370"/>
      <c r="ATA88" s="370"/>
      <c r="ATB88" s="370"/>
      <c r="ATC88" s="370"/>
      <c r="ATD88" s="370"/>
      <c r="ATE88" s="370"/>
      <c r="ATF88" s="370"/>
      <c r="ATG88" s="370"/>
      <c r="ATH88" s="370"/>
      <c r="ATI88" s="370"/>
      <c r="ATJ88" s="370"/>
      <c r="ATK88" s="370"/>
      <c r="ATL88" s="370"/>
      <c r="ATM88" s="370"/>
      <c r="ATN88" s="370"/>
      <c r="ATO88" s="370"/>
      <c r="ATP88" s="370"/>
      <c r="ATQ88" s="370"/>
      <c r="ATR88" s="370"/>
      <c r="ATS88" s="370"/>
      <c r="ATT88" s="370"/>
      <c r="ATU88" s="370"/>
      <c r="ATV88" s="370"/>
      <c r="ATW88" s="370"/>
      <c r="ATX88" s="370"/>
      <c r="ATY88" s="370"/>
      <c r="ATZ88" s="370"/>
      <c r="AUA88" s="370"/>
      <c r="AUB88" s="370"/>
      <c r="AUC88" s="370"/>
      <c r="AUD88" s="370"/>
      <c r="AUE88" s="370"/>
      <c r="AUF88" s="370"/>
      <c r="AUG88" s="370"/>
      <c r="AUH88" s="370"/>
      <c r="AUI88" s="370"/>
      <c r="AUJ88" s="370"/>
      <c r="AUK88" s="370"/>
      <c r="AUL88" s="370"/>
      <c r="AUM88" s="370"/>
      <c r="AUN88" s="370"/>
      <c r="AUO88" s="370"/>
      <c r="AUP88" s="370"/>
      <c r="AUQ88" s="370"/>
      <c r="AUR88" s="370"/>
      <c r="AUS88" s="370"/>
      <c r="AUT88" s="370"/>
      <c r="AUU88" s="370"/>
      <c r="AUV88" s="370"/>
      <c r="AUW88" s="370"/>
      <c r="AUX88" s="370"/>
      <c r="AUY88" s="370"/>
      <c r="AUZ88" s="370"/>
      <c r="AVA88" s="370"/>
      <c r="AVB88" s="370"/>
      <c r="AVC88" s="370"/>
      <c r="AVD88" s="370"/>
      <c r="AVE88" s="370"/>
      <c r="AVF88" s="370"/>
      <c r="AVG88" s="370"/>
      <c r="AVH88" s="370"/>
      <c r="AVI88" s="370"/>
      <c r="AVJ88" s="370"/>
      <c r="AVK88" s="370"/>
      <c r="AVL88" s="370"/>
      <c r="AVM88" s="370"/>
      <c r="AVN88" s="370"/>
      <c r="AVO88" s="370"/>
      <c r="AVP88" s="370"/>
      <c r="AVQ88" s="370"/>
      <c r="AVR88" s="370"/>
      <c r="AVS88" s="370"/>
      <c r="AVT88" s="370"/>
      <c r="AVU88" s="370"/>
      <c r="AVV88" s="370"/>
      <c r="AVW88" s="370"/>
      <c r="AVX88" s="370"/>
      <c r="AVY88" s="370"/>
      <c r="AVZ88" s="370"/>
      <c r="AWA88" s="370"/>
      <c r="AWB88" s="370"/>
      <c r="AWC88" s="370"/>
      <c r="AWD88" s="370"/>
      <c r="AWE88" s="370"/>
      <c r="AWF88" s="370"/>
      <c r="AWG88" s="370"/>
      <c r="AWH88" s="370"/>
      <c r="AWI88" s="370"/>
      <c r="AWJ88" s="370"/>
      <c r="AWK88" s="370"/>
      <c r="AWL88" s="370"/>
      <c r="AWM88" s="370"/>
      <c r="AWN88" s="370"/>
      <c r="AWO88" s="370"/>
      <c r="AWP88" s="370"/>
      <c r="AWQ88" s="370"/>
      <c r="AWR88" s="370"/>
      <c r="AWS88" s="370"/>
      <c r="AWT88" s="370"/>
      <c r="AWU88" s="370"/>
      <c r="AWV88" s="370"/>
      <c r="AWW88" s="370"/>
      <c r="AWX88" s="370"/>
      <c r="AWY88" s="370"/>
      <c r="AWZ88" s="370"/>
      <c r="AXA88" s="370"/>
      <c r="AXB88" s="370"/>
      <c r="AXC88" s="370"/>
      <c r="AXD88" s="370"/>
      <c r="AXE88" s="370"/>
      <c r="AXF88" s="370"/>
      <c r="AXG88" s="370"/>
      <c r="AXH88" s="370"/>
      <c r="AXI88" s="370"/>
      <c r="AXJ88" s="370"/>
      <c r="AXK88" s="370"/>
      <c r="AXL88" s="370"/>
      <c r="AXM88" s="370"/>
      <c r="AXN88" s="370"/>
      <c r="AXO88" s="370"/>
      <c r="AXP88" s="370"/>
      <c r="AXQ88" s="370"/>
      <c r="AXR88" s="370"/>
      <c r="AXS88" s="370"/>
      <c r="AXT88" s="370"/>
      <c r="AXU88" s="370"/>
      <c r="AXV88" s="370"/>
      <c r="AXW88" s="370"/>
      <c r="AXX88" s="370"/>
      <c r="AXY88" s="370"/>
      <c r="AXZ88" s="370"/>
      <c r="AYA88" s="370"/>
      <c r="AYB88" s="370"/>
      <c r="AYC88" s="370"/>
      <c r="AYD88" s="370"/>
      <c r="AYE88" s="370"/>
      <c r="AYF88" s="370"/>
      <c r="AYG88" s="370"/>
      <c r="AYH88" s="370"/>
      <c r="AYI88" s="370"/>
      <c r="AYJ88" s="370"/>
      <c r="AYK88" s="370"/>
      <c r="AYL88" s="370"/>
      <c r="AYM88" s="370"/>
      <c r="AYN88" s="370"/>
      <c r="AYO88" s="370"/>
      <c r="AYP88" s="370"/>
      <c r="AYQ88" s="370"/>
      <c r="AYR88" s="370"/>
      <c r="AYS88" s="370"/>
      <c r="AYT88" s="370"/>
      <c r="AYU88" s="370"/>
      <c r="AYV88" s="370"/>
      <c r="AYW88" s="370"/>
      <c r="AYX88" s="370"/>
      <c r="AYY88" s="370"/>
      <c r="AYZ88" s="370"/>
      <c r="AZA88" s="370"/>
      <c r="AZB88" s="370"/>
      <c r="AZC88" s="370"/>
      <c r="AZD88" s="370"/>
      <c r="AZE88" s="370"/>
      <c r="AZF88" s="370"/>
      <c r="AZG88" s="370"/>
      <c r="AZH88" s="370"/>
      <c r="AZI88" s="370"/>
      <c r="AZJ88" s="370"/>
      <c r="AZK88" s="370"/>
      <c r="AZL88" s="370"/>
      <c r="AZM88" s="370"/>
      <c r="AZN88" s="370"/>
      <c r="AZO88" s="370"/>
      <c r="AZP88" s="370"/>
      <c r="AZQ88" s="370"/>
      <c r="AZR88" s="370"/>
      <c r="AZS88" s="370"/>
      <c r="AZT88" s="370"/>
      <c r="AZU88" s="370"/>
      <c r="AZV88" s="370"/>
      <c r="AZW88" s="370"/>
      <c r="AZX88" s="370"/>
      <c r="AZY88" s="370"/>
      <c r="AZZ88" s="370"/>
      <c r="BAA88" s="370"/>
      <c r="BAB88" s="370"/>
      <c r="BAC88" s="370"/>
      <c r="BAD88" s="370"/>
      <c r="BAE88" s="370"/>
      <c r="BAF88" s="370"/>
      <c r="BAG88" s="370"/>
      <c r="BAH88" s="370"/>
      <c r="BAI88" s="370"/>
      <c r="BAJ88" s="370"/>
      <c r="BAK88" s="370"/>
      <c r="BAL88" s="370"/>
      <c r="BAM88" s="370"/>
      <c r="BAN88" s="370"/>
      <c r="BAO88" s="370"/>
      <c r="BAP88" s="370"/>
      <c r="BAQ88" s="370"/>
      <c r="BAR88" s="370"/>
      <c r="BAS88" s="370"/>
      <c r="BAT88" s="370"/>
      <c r="BAU88" s="370"/>
      <c r="BAV88" s="370"/>
      <c r="BAW88" s="370"/>
      <c r="BAX88" s="370"/>
      <c r="BAY88" s="370"/>
      <c r="BAZ88" s="370"/>
      <c r="BBA88" s="370"/>
      <c r="BBB88" s="370"/>
      <c r="BBC88" s="370"/>
      <c r="BBD88" s="370"/>
      <c r="BBE88" s="370"/>
      <c r="BBF88" s="370"/>
      <c r="BBG88" s="370"/>
      <c r="BBH88" s="370"/>
      <c r="BBI88" s="370"/>
      <c r="BBJ88" s="370"/>
      <c r="BBK88" s="370"/>
      <c r="BBL88" s="370"/>
      <c r="BBM88" s="370"/>
      <c r="BBN88" s="370"/>
      <c r="BBO88" s="370"/>
      <c r="BBP88" s="370"/>
      <c r="BBQ88" s="370"/>
      <c r="BBR88" s="370"/>
      <c r="BBS88" s="370"/>
      <c r="BBT88" s="370"/>
      <c r="BBU88" s="370"/>
      <c r="BBV88" s="370"/>
      <c r="BBW88" s="370"/>
      <c r="BBX88" s="370"/>
      <c r="BBY88" s="370"/>
      <c r="BBZ88" s="370"/>
      <c r="BCA88" s="370"/>
      <c r="BCB88" s="370"/>
      <c r="BCC88" s="370"/>
      <c r="BCD88" s="370"/>
      <c r="BCE88" s="370"/>
      <c r="BCF88" s="370"/>
      <c r="BCG88" s="370"/>
      <c r="BCH88" s="370"/>
      <c r="BCI88" s="370"/>
      <c r="BCJ88" s="370"/>
      <c r="BCK88" s="370"/>
      <c r="BCL88" s="370"/>
      <c r="BCM88" s="370"/>
      <c r="BCN88" s="370"/>
      <c r="BCO88" s="370"/>
      <c r="BCP88" s="370"/>
      <c r="BCQ88" s="370"/>
      <c r="BCR88" s="370"/>
      <c r="BCS88" s="370"/>
      <c r="BCT88" s="370"/>
      <c r="BCU88" s="370"/>
      <c r="BCV88" s="370"/>
      <c r="BCW88" s="370"/>
      <c r="BCX88" s="370"/>
      <c r="BCY88" s="370"/>
      <c r="BCZ88" s="370"/>
      <c r="BDA88" s="370"/>
      <c r="BDB88" s="370"/>
      <c r="BDC88" s="370"/>
      <c r="BDD88" s="370"/>
      <c r="BDE88" s="370"/>
      <c r="BDF88" s="370"/>
      <c r="BDG88" s="370"/>
      <c r="BDH88" s="370"/>
      <c r="BDI88" s="370"/>
      <c r="BDJ88" s="370"/>
      <c r="BDK88" s="370"/>
      <c r="BDL88" s="370"/>
      <c r="BDM88" s="370"/>
      <c r="BDN88" s="370"/>
      <c r="BDO88" s="370"/>
      <c r="BDP88" s="370"/>
      <c r="BDQ88" s="370"/>
      <c r="BDR88" s="370"/>
      <c r="BDS88" s="370"/>
      <c r="BDT88" s="370"/>
      <c r="BDU88" s="370"/>
      <c r="BDV88" s="370"/>
      <c r="BDW88" s="370"/>
      <c r="BDX88" s="370"/>
      <c r="BDY88" s="370"/>
      <c r="BDZ88" s="370"/>
      <c r="BEA88" s="370"/>
      <c r="BEB88" s="370"/>
      <c r="BEC88" s="370"/>
      <c r="BED88" s="370"/>
      <c r="BEE88" s="370"/>
      <c r="BEF88" s="370"/>
      <c r="BEG88" s="370"/>
      <c r="BEH88" s="370"/>
      <c r="BEI88" s="370"/>
      <c r="BEJ88" s="370"/>
      <c r="BEK88" s="370"/>
      <c r="BEL88" s="370"/>
      <c r="BEM88" s="370"/>
      <c r="BEN88" s="370"/>
      <c r="BEO88" s="370"/>
      <c r="BEP88" s="370"/>
      <c r="BEQ88" s="370"/>
      <c r="BER88" s="370"/>
      <c r="BES88" s="370"/>
      <c r="BET88" s="370"/>
      <c r="BEU88" s="370"/>
      <c r="BEV88" s="370"/>
      <c r="BEW88" s="370"/>
      <c r="BEX88" s="370"/>
      <c r="BEY88" s="370"/>
      <c r="BEZ88" s="370"/>
      <c r="BFA88" s="370"/>
      <c r="BFB88" s="370"/>
      <c r="BFC88" s="370"/>
      <c r="BFD88" s="370"/>
      <c r="BFE88" s="370"/>
      <c r="BFF88" s="370"/>
      <c r="BFG88" s="370"/>
      <c r="BFH88" s="370"/>
      <c r="BFI88" s="370"/>
      <c r="BFJ88" s="370"/>
      <c r="BFK88" s="370"/>
      <c r="BFL88" s="370"/>
      <c r="BFM88" s="370"/>
      <c r="BFN88" s="370"/>
      <c r="BFO88" s="370"/>
      <c r="BFP88" s="370"/>
      <c r="BFQ88" s="370"/>
      <c r="BFR88" s="370"/>
      <c r="BFS88" s="370"/>
      <c r="BFT88" s="370"/>
      <c r="BFU88" s="370"/>
      <c r="BFV88" s="370"/>
      <c r="BFW88" s="370"/>
      <c r="BFX88" s="370"/>
      <c r="BFY88" s="370"/>
      <c r="BFZ88" s="370"/>
      <c r="BGA88" s="370"/>
      <c r="BGB88" s="370"/>
      <c r="BGC88" s="370"/>
      <c r="BGD88" s="370"/>
      <c r="BGE88" s="370"/>
      <c r="BGF88" s="370"/>
      <c r="BGG88" s="370"/>
      <c r="BGH88" s="370"/>
      <c r="BGI88" s="370"/>
      <c r="BGJ88" s="370"/>
      <c r="BGK88" s="370"/>
      <c r="BGL88" s="370"/>
      <c r="BGM88" s="370"/>
      <c r="BGN88" s="370"/>
      <c r="BGO88" s="370"/>
      <c r="BGP88" s="370"/>
      <c r="BGQ88" s="370"/>
      <c r="BGR88" s="370"/>
      <c r="BGS88" s="370"/>
      <c r="BGT88" s="370"/>
      <c r="BGU88" s="370"/>
      <c r="BGV88" s="370"/>
      <c r="BGW88" s="370"/>
      <c r="BGX88" s="370"/>
      <c r="BGY88" s="370"/>
      <c r="BGZ88" s="370"/>
      <c r="BHA88" s="370"/>
      <c r="BHB88" s="370"/>
      <c r="BHC88" s="370"/>
      <c r="BHD88" s="370"/>
      <c r="BHE88" s="370"/>
      <c r="BHF88" s="370"/>
      <c r="BHG88" s="370"/>
      <c r="BHH88" s="370"/>
      <c r="BHI88" s="370"/>
      <c r="BHJ88" s="370"/>
      <c r="BHK88" s="370"/>
      <c r="BHL88" s="370"/>
      <c r="BHM88" s="370"/>
      <c r="BHN88" s="370"/>
      <c r="BHO88" s="370"/>
      <c r="BHP88" s="370"/>
      <c r="BHQ88" s="370"/>
      <c r="BHR88" s="370"/>
      <c r="BHS88" s="370"/>
      <c r="BHT88" s="370"/>
      <c r="BHU88" s="370"/>
      <c r="BHV88" s="370"/>
      <c r="BHW88" s="370"/>
      <c r="BHX88" s="370"/>
      <c r="BHY88" s="370"/>
      <c r="BHZ88" s="370"/>
      <c r="BIA88" s="370"/>
      <c r="BIB88" s="370"/>
      <c r="BIC88" s="370"/>
      <c r="BID88" s="370"/>
      <c r="BIE88" s="370"/>
      <c r="BIF88" s="370"/>
      <c r="BIG88" s="370"/>
      <c r="BIH88" s="370"/>
      <c r="BII88" s="370"/>
      <c r="BIJ88" s="370"/>
      <c r="BIK88" s="370"/>
      <c r="BIL88" s="370"/>
      <c r="BIM88" s="370"/>
      <c r="BIN88" s="370"/>
      <c r="BIO88" s="370"/>
      <c r="BIP88" s="370"/>
      <c r="BIQ88" s="370"/>
      <c r="BIR88" s="370"/>
      <c r="BIS88" s="370"/>
      <c r="BIT88" s="370"/>
      <c r="BIU88" s="370"/>
      <c r="BIV88" s="370"/>
      <c r="BIW88" s="370"/>
      <c r="BIX88" s="370"/>
      <c r="BIY88" s="370"/>
      <c r="BIZ88" s="370"/>
      <c r="BJA88" s="370"/>
    </row>
    <row r="89" spans="1:1613" s="380" customFormat="1" ht="20.25" hidden="1" thickTop="1" thickBot="1" x14ac:dyDescent="0.35">
      <c r="A89" s="653" t="s">
        <v>256</v>
      </c>
      <c r="B89" s="654"/>
      <c r="C89" s="655"/>
      <c r="D89" s="381">
        <f>SUM(D88,D83,D79,D76)</f>
        <v>0</v>
      </c>
      <c r="E89" s="381">
        <f>SUM(E88,E83,E79,E76)</f>
        <v>0</v>
      </c>
      <c r="F89" s="382">
        <f>SUM(F88,F83,F79,F76)</f>
        <v>0</v>
      </c>
      <c r="G89" s="387">
        <f>SUM(G88,G83,G79,G76)</f>
        <v>60995.299999999996</v>
      </c>
      <c r="H89" s="388">
        <f>SUM(H88,H83,H79,H76)</f>
        <v>11250</v>
      </c>
      <c r="I89" s="382">
        <f t="shared" ref="I89:Q89" si="14">SUM(I88,I83,I79,I76)</f>
        <v>2172.61</v>
      </c>
      <c r="J89" s="382">
        <f t="shared" si="14"/>
        <v>0</v>
      </c>
      <c r="K89" s="382">
        <f t="shared" si="14"/>
        <v>0</v>
      </c>
      <c r="L89" s="382">
        <f t="shared" si="14"/>
        <v>1695</v>
      </c>
      <c r="M89" s="382">
        <f t="shared" si="14"/>
        <v>0</v>
      </c>
      <c r="N89" s="382">
        <f t="shared" si="14"/>
        <v>0</v>
      </c>
      <c r="O89" s="382">
        <f t="shared" si="14"/>
        <v>0</v>
      </c>
      <c r="P89" s="387">
        <f t="shared" si="14"/>
        <v>3867.61</v>
      </c>
      <c r="Q89" s="389">
        <f t="shared" si="14"/>
        <v>0</v>
      </c>
      <c r="R89" s="378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  <c r="AY89" s="379"/>
      <c r="AZ89" s="379"/>
      <c r="BA89" s="379"/>
      <c r="BB89" s="379"/>
      <c r="BC89" s="379"/>
      <c r="BD89" s="379"/>
      <c r="BE89" s="379"/>
      <c r="BF89" s="379"/>
      <c r="BG89" s="379"/>
      <c r="BH89" s="379"/>
      <c r="BI89" s="379"/>
      <c r="BJ89" s="379"/>
      <c r="BK89" s="379"/>
      <c r="BL89" s="379"/>
      <c r="BM89" s="379"/>
      <c r="BN89" s="379"/>
      <c r="BO89" s="379"/>
      <c r="BP89" s="379"/>
      <c r="BQ89" s="379"/>
      <c r="BR89" s="379"/>
      <c r="BS89" s="379"/>
      <c r="BT89" s="379"/>
      <c r="BU89" s="379"/>
      <c r="BV89" s="379"/>
      <c r="BW89" s="379"/>
      <c r="BX89" s="379"/>
      <c r="BY89" s="379"/>
      <c r="BZ89" s="379"/>
      <c r="CA89" s="379"/>
      <c r="CB89" s="379"/>
      <c r="CC89" s="379"/>
      <c r="CD89" s="379"/>
      <c r="CE89" s="379"/>
      <c r="CF89" s="379"/>
      <c r="CG89" s="379"/>
      <c r="CH89" s="379"/>
      <c r="CI89" s="379"/>
      <c r="CJ89" s="379"/>
      <c r="CK89" s="379"/>
      <c r="CL89" s="379"/>
      <c r="CM89" s="379"/>
      <c r="CN89" s="379"/>
      <c r="CO89" s="379"/>
      <c r="CP89" s="379"/>
      <c r="CQ89" s="379"/>
      <c r="CR89" s="379"/>
      <c r="CS89" s="379"/>
      <c r="CT89" s="379"/>
      <c r="CU89" s="379"/>
      <c r="CV89" s="379"/>
      <c r="CW89" s="379"/>
      <c r="CX89" s="379"/>
      <c r="CY89" s="379"/>
      <c r="CZ89" s="379"/>
      <c r="DA89" s="379"/>
      <c r="DB89" s="379"/>
      <c r="DC89" s="379"/>
      <c r="DD89" s="379"/>
      <c r="DE89" s="379"/>
      <c r="DF89" s="379"/>
      <c r="DG89" s="379"/>
      <c r="DH89" s="379"/>
      <c r="DI89" s="379"/>
      <c r="DJ89" s="379"/>
      <c r="DK89" s="379"/>
      <c r="DL89" s="379"/>
      <c r="DM89" s="379"/>
      <c r="DN89" s="379"/>
      <c r="DO89" s="379"/>
      <c r="DP89" s="379"/>
      <c r="DQ89" s="379"/>
      <c r="DR89" s="379"/>
      <c r="DS89" s="379"/>
      <c r="DT89" s="379"/>
      <c r="DU89" s="379"/>
      <c r="DV89" s="379"/>
      <c r="DW89" s="379"/>
      <c r="DX89" s="379"/>
      <c r="DY89" s="379"/>
      <c r="DZ89" s="379"/>
      <c r="EA89" s="379"/>
      <c r="EB89" s="379"/>
      <c r="EC89" s="379"/>
      <c r="ED89" s="379"/>
      <c r="EE89" s="379"/>
      <c r="EF89" s="379"/>
      <c r="EG89" s="379"/>
      <c r="EH89" s="379"/>
      <c r="EI89" s="379"/>
      <c r="EJ89" s="379"/>
      <c r="EK89" s="379"/>
      <c r="EL89" s="379"/>
      <c r="EM89" s="379"/>
      <c r="EN89" s="379"/>
      <c r="EO89" s="379"/>
      <c r="EP89" s="379"/>
      <c r="EQ89" s="379"/>
      <c r="ER89" s="379"/>
      <c r="ES89" s="379"/>
      <c r="ET89" s="379"/>
      <c r="EU89" s="379"/>
      <c r="EV89" s="379"/>
      <c r="EW89" s="379"/>
      <c r="EX89" s="379"/>
      <c r="EY89" s="379"/>
      <c r="EZ89" s="379"/>
      <c r="FA89" s="379"/>
      <c r="FB89" s="379"/>
      <c r="FC89" s="379"/>
      <c r="FD89" s="379"/>
      <c r="FE89" s="379"/>
      <c r="FF89" s="379"/>
      <c r="FG89" s="379"/>
      <c r="FH89" s="379"/>
      <c r="FI89" s="379"/>
      <c r="FJ89" s="379"/>
      <c r="FK89" s="379"/>
      <c r="FL89" s="379"/>
      <c r="FM89" s="379"/>
      <c r="FN89" s="379"/>
      <c r="FO89" s="379"/>
      <c r="FP89" s="379"/>
      <c r="FQ89" s="379"/>
      <c r="FR89" s="379"/>
      <c r="FS89" s="379"/>
      <c r="FT89" s="379"/>
      <c r="FU89" s="379"/>
      <c r="FV89" s="379"/>
      <c r="FW89" s="379"/>
      <c r="FX89" s="379"/>
      <c r="FY89" s="379"/>
      <c r="FZ89" s="379"/>
      <c r="GA89" s="379"/>
      <c r="GB89" s="379"/>
      <c r="GC89" s="379"/>
      <c r="GD89" s="379"/>
      <c r="GE89" s="379"/>
      <c r="GF89" s="379"/>
      <c r="GG89" s="379"/>
      <c r="GH89" s="379"/>
      <c r="GI89" s="379"/>
      <c r="GJ89" s="379"/>
      <c r="GK89" s="379"/>
      <c r="GL89" s="379"/>
      <c r="GM89" s="379"/>
      <c r="GN89" s="379"/>
      <c r="GO89" s="379"/>
      <c r="GP89" s="379"/>
      <c r="GQ89" s="379"/>
      <c r="GR89" s="379"/>
      <c r="GS89" s="379"/>
      <c r="GT89" s="379"/>
      <c r="GU89" s="379"/>
      <c r="GV89" s="379"/>
      <c r="GW89" s="379"/>
      <c r="GX89" s="379"/>
      <c r="GY89" s="379"/>
      <c r="GZ89" s="379"/>
      <c r="HA89" s="379"/>
      <c r="HB89" s="379"/>
      <c r="HC89" s="379"/>
      <c r="HD89" s="379"/>
      <c r="HE89" s="379"/>
      <c r="HF89" s="379"/>
      <c r="HG89" s="379"/>
      <c r="HH89" s="379"/>
      <c r="HI89" s="379"/>
      <c r="HJ89" s="379"/>
      <c r="HK89" s="379"/>
      <c r="HL89" s="379"/>
      <c r="HM89" s="379"/>
      <c r="HN89" s="379"/>
      <c r="HO89" s="379"/>
      <c r="HP89" s="379"/>
      <c r="HQ89" s="379"/>
      <c r="HR89" s="379"/>
      <c r="HS89" s="379"/>
      <c r="HT89" s="379"/>
      <c r="HU89" s="379"/>
      <c r="HV89" s="379"/>
      <c r="HW89" s="379"/>
      <c r="HX89" s="379"/>
      <c r="HY89" s="379"/>
      <c r="HZ89" s="379"/>
      <c r="IA89" s="379"/>
      <c r="IB89" s="379"/>
      <c r="IC89" s="379"/>
      <c r="ID89" s="379"/>
      <c r="IE89" s="379"/>
      <c r="IF89" s="379"/>
      <c r="IG89" s="379"/>
      <c r="IH89" s="379"/>
      <c r="II89" s="379"/>
      <c r="IJ89" s="379"/>
      <c r="IK89" s="379"/>
      <c r="IL89" s="379"/>
      <c r="IM89" s="379"/>
      <c r="IN89" s="379"/>
      <c r="IO89" s="379"/>
      <c r="IP89" s="379"/>
      <c r="IQ89" s="379"/>
      <c r="IR89" s="379"/>
      <c r="IS89" s="379"/>
      <c r="IT89" s="379"/>
      <c r="IU89" s="379"/>
      <c r="IV89" s="379"/>
      <c r="IW89" s="379"/>
      <c r="IX89" s="379"/>
      <c r="IY89" s="379"/>
      <c r="IZ89" s="379"/>
      <c r="JA89" s="379"/>
      <c r="JB89" s="379"/>
      <c r="JC89" s="379"/>
      <c r="JD89" s="379"/>
      <c r="JE89" s="379"/>
      <c r="JF89" s="379"/>
      <c r="JG89" s="379"/>
      <c r="JH89" s="379"/>
      <c r="JI89" s="379"/>
      <c r="JJ89" s="379"/>
      <c r="JK89" s="379"/>
      <c r="JL89" s="379"/>
      <c r="JM89" s="379"/>
      <c r="JN89" s="379"/>
      <c r="JO89" s="379"/>
      <c r="JP89" s="379"/>
      <c r="JQ89" s="379"/>
      <c r="JR89" s="379"/>
      <c r="JS89" s="379"/>
      <c r="JT89" s="379"/>
      <c r="JU89" s="379"/>
      <c r="JV89" s="379"/>
      <c r="JW89" s="379"/>
      <c r="JX89" s="379"/>
      <c r="JY89" s="379"/>
      <c r="JZ89" s="379"/>
      <c r="KA89" s="379"/>
      <c r="KB89" s="379"/>
      <c r="KC89" s="379"/>
      <c r="KD89" s="379"/>
      <c r="KE89" s="379"/>
      <c r="KF89" s="379"/>
      <c r="KG89" s="379"/>
      <c r="KH89" s="379"/>
      <c r="KI89" s="379"/>
      <c r="KJ89" s="379"/>
      <c r="KK89" s="379"/>
      <c r="KL89" s="379"/>
      <c r="KM89" s="379"/>
      <c r="KN89" s="379"/>
      <c r="KO89" s="379"/>
      <c r="KP89" s="379"/>
      <c r="KQ89" s="379"/>
      <c r="KR89" s="379"/>
      <c r="KS89" s="379"/>
      <c r="KT89" s="379"/>
      <c r="KU89" s="379"/>
      <c r="KV89" s="379"/>
      <c r="KW89" s="379"/>
      <c r="KX89" s="379"/>
      <c r="KY89" s="379"/>
      <c r="KZ89" s="379"/>
      <c r="LA89" s="379"/>
      <c r="LB89" s="379"/>
      <c r="LC89" s="379"/>
      <c r="LD89" s="379"/>
      <c r="LE89" s="379"/>
      <c r="LF89" s="379"/>
      <c r="LG89" s="379"/>
      <c r="LH89" s="379"/>
      <c r="LI89" s="379"/>
      <c r="LJ89" s="379"/>
      <c r="LK89" s="379"/>
      <c r="LL89" s="379"/>
      <c r="LM89" s="379"/>
      <c r="LN89" s="379"/>
      <c r="LO89" s="379"/>
      <c r="LP89" s="379"/>
      <c r="LQ89" s="379"/>
      <c r="LR89" s="379"/>
      <c r="LS89" s="379"/>
      <c r="LT89" s="379"/>
      <c r="LU89" s="379"/>
      <c r="LV89" s="379"/>
      <c r="LW89" s="379"/>
      <c r="LX89" s="379"/>
      <c r="LY89" s="379"/>
      <c r="LZ89" s="379"/>
      <c r="MA89" s="379"/>
      <c r="MB89" s="379"/>
      <c r="MC89" s="379"/>
      <c r="MD89" s="379"/>
      <c r="ME89" s="379"/>
      <c r="MF89" s="379"/>
      <c r="MG89" s="379"/>
      <c r="MH89" s="379"/>
      <c r="MI89" s="379"/>
      <c r="MJ89" s="379"/>
      <c r="MK89" s="379"/>
      <c r="ML89" s="379"/>
      <c r="MM89" s="379"/>
      <c r="MN89" s="379"/>
      <c r="MO89" s="379"/>
      <c r="MP89" s="379"/>
      <c r="MQ89" s="379"/>
      <c r="MR89" s="379"/>
      <c r="MS89" s="379"/>
      <c r="MT89" s="379"/>
      <c r="MU89" s="379"/>
      <c r="MV89" s="379"/>
      <c r="MW89" s="379"/>
      <c r="MX89" s="379"/>
      <c r="MY89" s="379"/>
      <c r="MZ89" s="379"/>
      <c r="NA89" s="379"/>
      <c r="NB89" s="379"/>
      <c r="NC89" s="379"/>
      <c r="ND89" s="379"/>
      <c r="NE89" s="379"/>
      <c r="NF89" s="379"/>
      <c r="NG89" s="379"/>
      <c r="NH89" s="379"/>
      <c r="NI89" s="379"/>
      <c r="NJ89" s="379"/>
      <c r="NK89" s="379"/>
      <c r="NL89" s="379"/>
      <c r="NM89" s="379"/>
      <c r="NN89" s="379"/>
      <c r="NO89" s="379"/>
      <c r="NP89" s="379"/>
      <c r="NQ89" s="379"/>
      <c r="NR89" s="379"/>
      <c r="NS89" s="379"/>
      <c r="NT89" s="379"/>
      <c r="NU89" s="379"/>
      <c r="NV89" s="379"/>
      <c r="NW89" s="379"/>
      <c r="NX89" s="379"/>
      <c r="NY89" s="379"/>
      <c r="NZ89" s="379"/>
      <c r="OA89" s="379"/>
      <c r="OB89" s="379"/>
      <c r="OC89" s="379"/>
      <c r="OD89" s="379"/>
      <c r="OE89" s="379"/>
      <c r="OF89" s="379"/>
      <c r="OG89" s="379"/>
      <c r="OH89" s="379"/>
      <c r="OI89" s="379"/>
      <c r="OJ89" s="379"/>
      <c r="OK89" s="379"/>
      <c r="OL89" s="379"/>
      <c r="OM89" s="379"/>
      <c r="ON89" s="379"/>
      <c r="OO89" s="379"/>
      <c r="OP89" s="379"/>
      <c r="OQ89" s="379"/>
      <c r="OR89" s="379"/>
      <c r="OS89" s="379"/>
      <c r="OT89" s="379"/>
      <c r="OU89" s="379"/>
      <c r="OV89" s="379"/>
      <c r="OW89" s="379"/>
      <c r="OX89" s="379"/>
      <c r="OY89" s="379"/>
      <c r="OZ89" s="379"/>
      <c r="PA89" s="379"/>
      <c r="PB89" s="379"/>
      <c r="PC89" s="379"/>
      <c r="PD89" s="379"/>
      <c r="PE89" s="379"/>
      <c r="PF89" s="379"/>
      <c r="PG89" s="379"/>
      <c r="PH89" s="379"/>
      <c r="PI89" s="379"/>
      <c r="PJ89" s="379"/>
      <c r="PK89" s="379"/>
      <c r="PL89" s="379"/>
      <c r="PM89" s="379"/>
      <c r="PN89" s="379"/>
      <c r="PO89" s="379"/>
      <c r="PP89" s="379"/>
      <c r="PQ89" s="379"/>
      <c r="PR89" s="379"/>
      <c r="PS89" s="379"/>
      <c r="PT89" s="379"/>
      <c r="PU89" s="379"/>
      <c r="PV89" s="379"/>
      <c r="PW89" s="379"/>
      <c r="PX89" s="379"/>
      <c r="PY89" s="379"/>
      <c r="PZ89" s="379"/>
      <c r="QA89" s="379"/>
      <c r="QB89" s="379"/>
      <c r="QC89" s="379"/>
      <c r="QD89" s="379"/>
      <c r="QE89" s="379"/>
      <c r="QF89" s="379"/>
      <c r="QG89" s="379"/>
      <c r="QH89" s="379"/>
      <c r="QI89" s="379"/>
      <c r="QJ89" s="379"/>
      <c r="QK89" s="379"/>
      <c r="QL89" s="379"/>
      <c r="QM89" s="379"/>
      <c r="QN89" s="379"/>
      <c r="QO89" s="379"/>
      <c r="QP89" s="379"/>
      <c r="QQ89" s="379"/>
      <c r="QR89" s="379"/>
      <c r="QS89" s="379"/>
      <c r="QT89" s="379"/>
      <c r="QU89" s="379"/>
      <c r="QV89" s="379"/>
      <c r="QW89" s="379"/>
      <c r="QX89" s="379"/>
      <c r="QY89" s="379"/>
      <c r="QZ89" s="379"/>
      <c r="RA89" s="379"/>
      <c r="RB89" s="379"/>
      <c r="RC89" s="379"/>
      <c r="RD89" s="379"/>
      <c r="RE89" s="379"/>
      <c r="RF89" s="379"/>
      <c r="RG89" s="379"/>
      <c r="RH89" s="379"/>
      <c r="RI89" s="379"/>
      <c r="RJ89" s="379"/>
      <c r="RK89" s="379"/>
      <c r="RL89" s="379"/>
      <c r="RM89" s="379"/>
      <c r="RN89" s="379"/>
      <c r="RO89" s="379"/>
      <c r="RP89" s="379"/>
      <c r="RQ89" s="379"/>
      <c r="RR89" s="379"/>
      <c r="RS89" s="379"/>
      <c r="RT89" s="379"/>
      <c r="RU89" s="379"/>
      <c r="RV89" s="379"/>
      <c r="RW89" s="379"/>
      <c r="RX89" s="379"/>
      <c r="RY89" s="379"/>
      <c r="RZ89" s="379"/>
      <c r="SA89" s="379"/>
      <c r="SB89" s="379"/>
      <c r="SC89" s="379"/>
      <c r="SD89" s="379"/>
      <c r="SE89" s="379"/>
      <c r="SF89" s="379"/>
      <c r="SG89" s="379"/>
      <c r="SH89" s="379"/>
      <c r="SI89" s="379"/>
      <c r="SJ89" s="379"/>
      <c r="SK89" s="379"/>
      <c r="SL89" s="379"/>
      <c r="SM89" s="379"/>
      <c r="SN89" s="379"/>
      <c r="SO89" s="379"/>
      <c r="SP89" s="379"/>
      <c r="SQ89" s="379"/>
      <c r="SR89" s="379"/>
      <c r="SS89" s="379"/>
      <c r="ST89" s="379"/>
      <c r="SU89" s="379"/>
      <c r="SV89" s="379"/>
      <c r="SW89" s="379"/>
      <c r="SX89" s="379"/>
      <c r="SY89" s="379"/>
      <c r="SZ89" s="379"/>
      <c r="TA89" s="379"/>
      <c r="TB89" s="379"/>
      <c r="TC89" s="379"/>
      <c r="TD89" s="379"/>
      <c r="TE89" s="379"/>
      <c r="TF89" s="379"/>
      <c r="TG89" s="379"/>
      <c r="TH89" s="379"/>
      <c r="TI89" s="379"/>
      <c r="TJ89" s="379"/>
      <c r="TK89" s="379"/>
      <c r="TL89" s="379"/>
      <c r="TM89" s="379"/>
      <c r="TN89" s="379"/>
      <c r="TO89" s="379"/>
      <c r="TP89" s="379"/>
      <c r="TQ89" s="379"/>
      <c r="TR89" s="379"/>
      <c r="TS89" s="379"/>
      <c r="TT89" s="379"/>
      <c r="TU89" s="379"/>
      <c r="TV89" s="379"/>
      <c r="TW89" s="379"/>
      <c r="TX89" s="379"/>
      <c r="TY89" s="379"/>
      <c r="TZ89" s="379"/>
      <c r="UA89" s="379"/>
      <c r="UB89" s="379"/>
      <c r="UC89" s="379"/>
      <c r="UD89" s="379"/>
      <c r="UE89" s="379"/>
      <c r="UF89" s="379"/>
      <c r="UG89" s="379"/>
      <c r="UH89" s="379"/>
      <c r="UI89" s="379"/>
      <c r="UJ89" s="379"/>
      <c r="UK89" s="379"/>
      <c r="UL89" s="379"/>
      <c r="UM89" s="379"/>
      <c r="UN89" s="379"/>
      <c r="UO89" s="379"/>
      <c r="UP89" s="379"/>
      <c r="UQ89" s="379"/>
      <c r="UR89" s="379"/>
      <c r="US89" s="379"/>
      <c r="UT89" s="379"/>
      <c r="UU89" s="379"/>
      <c r="UV89" s="379"/>
      <c r="UW89" s="379"/>
      <c r="UX89" s="379"/>
      <c r="UY89" s="379"/>
      <c r="UZ89" s="379"/>
      <c r="VA89" s="379"/>
      <c r="VB89" s="379"/>
      <c r="VC89" s="379"/>
      <c r="VD89" s="379"/>
      <c r="VE89" s="379"/>
      <c r="VF89" s="379"/>
      <c r="VG89" s="379"/>
      <c r="VH89" s="379"/>
      <c r="VI89" s="379"/>
      <c r="VJ89" s="379"/>
      <c r="VK89" s="379"/>
      <c r="VL89" s="379"/>
      <c r="VM89" s="379"/>
      <c r="VN89" s="379"/>
      <c r="VO89" s="379"/>
      <c r="VP89" s="379"/>
      <c r="VQ89" s="379"/>
      <c r="VR89" s="379"/>
      <c r="VS89" s="379"/>
      <c r="VT89" s="379"/>
      <c r="VU89" s="379"/>
      <c r="VV89" s="379"/>
      <c r="VW89" s="379"/>
      <c r="VX89" s="379"/>
      <c r="VY89" s="379"/>
      <c r="VZ89" s="379"/>
      <c r="WA89" s="379"/>
      <c r="WB89" s="379"/>
      <c r="WC89" s="379"/>
      <c r="WD89" s="379"/>
      <c r="WE89" s="379"/>
      <c r="WF89" s="379"/>
      <c r="WG89" s="379"/>
      <c r="WH89" s="379"/>
      <c r="WI89" s="379"/>
      <c r="WJ89" s="379"/>
      <c r="WK89" s="379"/>
      <c r="WL89" s="379"/>
      <c r="WM89" s="379"/>
      <c r="WN89" s="379"/>
      <c r="WO89" s="379"/>
      <c r="WP89" s="379"/>
      <c r="WQ89" s="379"/>
      <c r="WR89" s="379"/>
      <c r="WS89" s="379"/>
      <c r="WT89" s="379"/>
      <c r="WU89" s="379"/>
      <c r="WV89" s="379"/>
      <c r="WW89" s="379"/>
      <c r="WX89" s="379"/>
      <c r="WY89" s="379"/>
      <c r="WZ89" s="379"/>
      <c r="XA89" s="379"/>
      <c r="XB89" s="379"/>
      <c r="XC89" s="379"/>
      <c r="XD89" s="379"/>
      <c r="XE89" s="379"/>
      <c r="XF89" s="379"/>
      <c r="XG89" s="379"/>
      <c r="XH89" s="379"/>
      <c r="XI89" s="379"/>
      <c r="XJ89" s="379"/>
      <c r="XK89" s="379"/>
      <c r="XL89" s="379"/>
      <c r="XM89" s="379"/>
      <c r="XN89" s="379"/>
      <c r="XO89" s="379"/>
      <c r="XP89" s="379"/>
      <c r="XQ89" s="379"/>
      <c r="XR89" s="379"/>
      <c r="XS89" s="379"/>
      <c r="XT89" s="379"/>
      <c r="XU89" s="379"/>
      <c r="XV89" s="379"/>
      <c r="XW89" s="379"/>
      <c r="XX89" s="379"/>
      <c r="XY89" s="379"/>
      <c r="XZ89" s="379"/>
      <c r="YA89" s="379"/>
      <c r="YB89" s="379"/>
      <c r="YC89" s="379"/>
      <c r="YD89" s="379"/>
      <c r="YE89" s="379"/>
      <c r="YF89" s="379"/>
      <c r="YG89" s="379"/>
      <c r="YH89" s="379"/>
      <c r="YI89" s="379"/>
      <c r="YJ89" s="379"/>
      <c r="YK89" s="379"/>
      <c r="YL89" s="379"/>
      <c r="YM89" s="379"/>
      <c r="YN89" s="379"/>
      <c r="YO89" s="379"/>
      <c r="YP89" s="379"/>
      <c r="YQ89" s="379"/>
      <c r="YR89" s="379"/>
      <c r="YS89" s="379"/>
      <c r="YT89" s="379"/>
      <c r="YU89" s="379"/>
      <c r="YV89" s="379"/>
      <c r="YW89" s="379"/>
      <c r="YX89" s="379"/>
      <c r="YY89" s="379"/>
      <c r="YZ89" s="379"/>
      <c r="ZA89" s="379"/>
      <c r="ZB89" s="379"/>
      <c r="ZC89" s="379"/>
      <c r="ZD89" s="379"/>
      <c r="ZE89" s="379"/>
      <c r="ZF89" s="379"/>
      <c r="ZG89" s="379"/>
      <c r="ZH89" s="379"/>
      <c r="ZI89" s="379"/>
      <c r="ZJ89" s="379"/>
      <c r="ZK89" s="379"/>
      <c r="ZL89" s="379"/>
      <c r="ZM89" s="379"/>
      <c r="ZN89" s="379"/>
      <c r="ZO89" s="379"/>
      <c r="ZP89" s="379"/>
      <c r="ZQ89" s="379"/>
      <c r="ZR89" s="379"/>
      <c r="ZS89" s="379"/>
      <c r="ZT89" s="379"/>
      <c r="ZU89" s="379"/>
      <c r="ZV89" s="379"/>
      <c r="ZW89" s="379"/>
      <c r="ZX89" s="379"/>
      <c r="ZY89" s="379"/>
      <c r="ZZ89" s="379"/>
      <c r="AAA89" s="379"/>
      <c r="AAB89" s="379"/>
      <c r="AAC89" s="379"/>
      <c r="AAD89" s="379"/>
      <c r="AAE89" s="379"/>
      <c r="AAF89" s="379"/>
      <c r="AAG89" s="379"/>
      <c r="AAH89" s="379"/>
      <c r="AAI89" s="379"/>
      <c r="AAJ89" s="379"/>
      <c r="AAK89" s="379"/>
      <c r="AAL89" s="379"/>
      <c r="AAM89" s="379"/>
      <c r="AAN89" s="379"/>
      <c r="AAO89" s="379"/>
      <c r="AAP89" s="379"/>
      <c r="AAQ89" s="379"/>
      <c r="AAR89" s="379"/>
      <c r="AAS89" s="379"/>
      <c r="AAT89" s="379"/>
      <c r="AAU89" s="379"/>
      <c r="AAV89" s="379"/>
      <c r="AAW89" s="379"/>
      <c r="AAX89" s="379"/>
      <c r="AAY89" s="379"/>
      <c r="AAZ89" s="379"/>
      <c r="ABA89" s="379"/>
      <c r="ABB89" s="379"/>
      <c r="ABC89" s="379"/>
      <c r="ABD89" s="379"/>
      <c r="ABE89" s="379"/>
      <c r="ABF89" s="379"/>
      <c r="ABG89" s="379"/>
      <c r="ABH89" s="379"/>
      <c r="ABI89" s="379"/>
      <c r="ABJ89" s="379"/>
      <c r="ABK89" s="379"/>
      <c r="ABL89" s="379"/>
      <c r="ABM89" s="379"/>
      <c r="ABN89" s="379"/>
      <c r="ABO89" s="379"/>
      <c r="ABP89" s="379"/>
      <c r="ABQ89" s="379"/>
      <c r="ABR89" s="379"/>
      <c r="ABS89" s="379"/>
      <c r="ABT89" s="379"/>
      <c r="ABU89" s="379"/>
      <c r="ABV89" s="379"/>
      <c r="ABW89" s="379"/>
      <c r="ABX89" s="379"/>
      <c r="ABY89" s="379"/>
      <c r="ABZ89" s="379"/>
      <c r="ACA89" s="379"/>
      <c r="ACB89" s="379"/>
      <c r="ACC89" s="379"/>
      <c r="ACD89" s="379"/>
      <c r="ACE89" s="379"/>
      <c r="ACF89" s="379"/>
      <c r="ACG89" s="379"/>
      <c r="ACH89" s="379"/>
      <c r="ACI89" s="379"/>
      <c r="ACJ89" s="379"/>
      <c r="ACK89" s="379"/>
      <c r="ACL89" s="379"/>
      <c r="ACM89" s="379"/>
      <c r="ACN89" s="379"/>
      <c r="ACO89" s="379"/>
      <c r="ACP89" s="379"/>
      <c r="ACQ89" s="379"/>
      <c r="ACR89" s="379"/>
      <c r="ACS89" s="379"/>
      <c r="ACT89" s="379"/>
      <c r="ACU89" s="379"/>
      <c r="ACV89" s="379"/>
      <c r="ACW89" s="379"/>
      <c r="ACX89" s="379"/>
      <c r="ACY89" s="379"/>
      <c r="ACZ89" s="379"/>
      <c r="ADA89" s="379"/>
      <c r="ADB89" s="379"/>
      <c r="ADC89" s="379"/>
      <c r="ADD89" s="379"/>
      <c r="ADE89" s="379"/>
      <c r="ADF89" s="379"/>
      <c r="ADG89" s="379"/>
      <c r="ADH89" s="379"/>
      <c r="ADI89" s="379"/>
      <c r="ADJ89" s="379"/>
      <c r="ADK89" s="379"/>
      <c r="ADL89" s="379"/>
      <c r="ADM89" s="379"/>
      <c r="ADN89" s="379"/>
      <c r="ADO89" s="379"/>
      <c r="ADP89" s="379"/>
      <c r="ADQ89" s="379"/>
      <c r="ADR89" s="379"/>
      <c r="ADS89" s="379"/>
      <c r="ADT89" s="379"/>
      <c r="ADU89" s="379"/>
      <c r="ADV89" s="379"/>
      <c r="ADW89" s="379"/>
      <c r="ADX89" s="379"/>
      <c r="ADY89" s="379"/>
      <c r="ADZ89" s="379"/>
      <c r="AEA89" s="379"/>
      <c r="AEB89" s="379"/>
      <c r="AEC89" s="379"/>
      <c r="AED89" s="379"/>
      <c r="AEE89" s="379"/>
      <c r="AEF89" s="379"/>
      <c r="AEG89" s="379"/>
      <c r="AEH89" s="379"/>
      <c r="AEI89" s="379"/>
      <c r="AEJ89" s="379"/>
      <c r="AEK89" s="379"/>
      <c r="AEL89" s="379"/>
      <c r="AEM89" s="379"/>
      <c r="AEN89" s="379"/>
      <c r="AEO89" s="379"/>
      <c r="AEP89" s="379"/>
      <c r="AEQ89" s="379"/>
      <c r="AER89" s="379"/>
      <c r="AES89" s="379"/>
      <c r="AET89" s="379"/>
      <c r="AEU89" s="379"/>
      <c r="AEV89" s="379"/>
      <c r="AEW89" s="379"/>
      <c r="AEX89" s="379"/>
      <c r="AEY89" s="379"/>
      <c r="AEZ89" s="379"/>
      <c r="AFA89" s="379"/>
      <c r="AFB89" s="379"/>
      <c r="AFC89" s="379"/>
      <c r="AFD89" s="379"/>
      <c r="AFE89" s="379"/>
      <c r="AFF89" s="379"/>
      <c r="AFG89" s="379"/>
      <c r="AFH89" s="379"/>
      <c r="AFI89" s="379"/>
      <c r="AFJ89" s="379"/>
      <c r="AFK89" s="379"/>
      <c r="AFL89" s="379"/>
      <c r="AFM89" s="379"/>
      <c r="AFN89" s="379"/>
      <c r="AFO89" s="379"/>
      <c r="AFP89" s="379"/>
      <c r="AFQ89" s="379"/>
      <c r="AFR89" s="379"/>
      <c r="AFS89" s="379"/>
      <c r="AFT89" s="379"/>
      <c r="AFU89" s="379"/>
      <c r="AFV89" s="379"/>
      <c r="AFW89" s="379"/>
      <c r="AFX89" s="379"/>
      <c r="AFY89" s="379"/>
      <c r="AFZ89" s="379"/>
      <c r="AGA89" s="379"/>
      <c r="AGB89" s="379"/>
      <c r="AGC89" s="379"/>
      <c r="AGD89" s="379"/>
      <c r="AGE89" s="379"/>
      <c r="AGF89" s="379"/>
      <c r="AGG89" s="379"/>
      <c r="AGH89" s="379"/>
      <c r="AGI89" s="379"/>
      <c r="AGJ89" s="379"/>
      <c r="AGK89" s="379"/>
      <c r="AGL89" s="379"/>
      <c r="AGM89" s="379"/>
      <c r="AGN89" s="379"/>
      <c r="AGO89" s="379"/>
      <c r="AGP89" s="379"/>
      <c r="AGQ89" s="379"/>
      <c r="AGR89" s="379"/>
      <c r="AGS89" s="379"/>
      <c r="AGT89" s="379"/>
      <c r="AGU89" s="379"/>
      <c r="AGV89" s="379"/>
      <c r="AGW89" s="379"/>
      <c r="AGX89" s="379"/>
      <c r="AGY89" s="379"/>
      <c r="AGZ89" s="379"/>
      <c r="AHA89" s="379"/>
      <c r="AHB89" s="379"/>
      <c r="AHC89" s="379"/>
      <c r="AHD89" s="379"/>
      <c r="AHE89" s="379"/>
      <c r="AHF89" s="379"/>
      <c r="AHG89" s="379"/>
      <c r="AHH89" s="379"/>
      <c r="AHI89" s="379"/>
      <c r="AHJ89" s="379"/>
      <c r="AHK89" s="379"/>
      <c r="AHL89" s="379"/>
      <c r="AHM89" s="379"/>
      <c r="AHN89" s="379"/>
      <c r="AHO89" s="379"/>
      <c r="AHP89" s="379"/>
      <c r="AHQ89" s="379"/>
      <c r="AHR89" s="379"/>
      <c r="AHS89" s="379"/>
      <c r="AHT89" s="379"/>
      <c r="AHU89" s="379"/>
      <c r="AHV89" s="379"/>
      <c r="AHW89" s="379"/>
      <c r="AHX89" s="379"/>
      <c r="AHY89" s="379"/>
      <c r="AHZ89" s="379"/>
      <c r="AIA89" s="379"/>
      <c r="AIB89" s="379"/>
      <c r="AIC89" s="379"/>
      <c r="AID89" s="379"/>
      <c r="AIE89" s="379"/>
      <c r="AIF89" s="379"/>
      <c r="AIG89" s="379"/>
      <c r="AIH89" s="379"/>
      <c r="AII89" s="379"/>
      <c r="AIJ89" s="379"/>
      <c r="AIK89" s="379"/>
      <c r="AIL89" s="379"/>
      <c r="AIM89" s="379"/>
      <c r="AIN89" s="379"/>
      <c r="AIO89" s="379"/>
      <c r="AIP89" s="379"/>
      <c r="AIQ89" s="379"/>
      <c r="AIR89" s="379"/>
      <c r="AIS89" s="379"/>
      <c r="AIT89" s="379"/>
      <c r="AIU89" s="379"/>
      <c r="AIV89" s="379"/>
      <c r="AIW89" s="379"/>
      <c r="AIX89" s="379"/>
      <c r="AIY89" s="379"/>
      <c r="AIZ89" s="379"/>
      <c r="AJA89" s="379"/>
      <c r="AJB89" s="379"/>
      <c r="AJC89" s="379"/>
      <c r="AJD89" s="379"/>
      <c r="AJE89" s="379"/>
      <c r="AJF89" s="379"/>
      <c r="AJG89" s="379"/>
      <c r="AJH89" s="379"/>
      <c r="AJI89" s="379"/>
      <c r="AJJ89" s="379"/>
      <c r="AJK89" s="379"/>
      <c r="AJL89" s="379"/>
      <c r="AJM89" s="379"/>
      <c r="AJN89" s="379"/>
      <c r="AJO89" s="379"/>
      <c r="AJP89" s="379"/>
      <c r="AJQ89" s="379"/>
      <c r="AJR89" s="379"/>
      <c r="AJS89" s="379"/>
      <c r="AJT89" s="379"/>
      <c r="AJU89" s="379"/>
      <c r="AJV89" s="379"/>
      <c r="AJW89" s="379"/>
      <c r="AJX89" s="379"/>
      <c r="AJY89" s="379"/>
      <c r="AJZ89" s="379"/>
      <c r="AKA89" s="379"/>
      <c r="AKB89" s="379"/>
      <c r="AKC89" s="379"/>
      <c r="AKD89" s="379"/>
      <c r="AKE89" s="379"/>
      <c r="AKF89" s="379"/>
      <c r="AKG89" s="379"/>
      <c r="AKH89" s="379"/>
      <c r="AKI89" s="379"/>
      <c r="AKJ89" s="379"/>
      <c r="AKK89" s="379"/>
      <c r="AKL89" s="379"/>
      <c r="AKM89" s="379"/>
      <c r="AKN89" s="379"/>
      <c r="AKO89" s="379"/>
      <c r="AKP89" s="379"/>
      <c r="AKQ89" s="379"/>
      <c r="AKR89" s="379"/>
      <c r="AKS89" s="379"/>
      <c r="AKT89" s="379"/>
      <c r="AKU89" s="379"/>
      <c r="AKV89" s="379"/>
      <c r="AKW89" s="379"/>
      <c r="AKX89" s="379"/>
      <c r="AKY89" s="379"/>
      <c r="AKZ89" s="379"/>
      <c r="ALA89" s="379"/>
      <c r="ALB89" s="379"/>
      <c r="ALC89" s="379"/>
      <c r="ALD89" s="379"/>
      <c r="ALE89" s="379"/>
      <c r="ALF89" s="379"/>
      <c r="ALG89" s="379"/>
      <c r="ALH89" s="379"/>
      <c r="ALI89" s="379"/>
      <c r="ALJ89" s="379"/>
      <c r="ALK89" s="379"/>
      <c r="ALL89" s="379"/>
      <c r="ALM89" s="379"/>
      <c r="ALN89" s="379"/>
      <c r="ALO89" s="379"/>
      <c r="ALP89" s="379"/>
      <c r="ALQ89" s="379"/>
      <c r="ALR89" s="379"/>
      <c r="ALS89" s="379"/>
      <c r="ALT89" s="379"/>
      <c r="ALU89" s="379"/>
      <c r="ALV89" s="379"/>
      <c r="ALW89" s="379"/>
      <c r="ALX89" s="379"/>
      <c r="ALY89" s="379"/>
      <c r="ALZ89" s="379"/>
      <c r="AMA89" s="379"/>
      <c r="AMB89" s="379"/>
      <c r="AMC89" s="379"/>
      <c r="AMD89" s="379"/>
      <c r="AME89" s="379"/>
      <c r="AMF89" s="379"/>
      <c r="AMG89" s="379"/>
      <c r="AMH89" s="379"/>
      <c r="AMI89" s="379"/>
      <c r="AMJ89" s="379"/>
      <c r="AMK89" s="379"/>
      <c r="AML89" s="379"/>
      <c r="AMM89" s="379"/>
      <c r="AMN89" s="379"/>
      <c r="AMO89" s="379"/>
      <c r="AMP89" s="379"/>
      <c r="AMQ89" s="379"/>
      <c r="AMR89" s="379"/>
      <c r="AMS89" s="379"/>
      <c r="AMT89" s="379"/>
      <c r="AMU89" s="379"/>
      <c r="AMV89" s="379"/>
      <c r="AMW89" s="379"/>
      <c r="AMX89" s="379"/>
      <c r="AMY89" s="379"/>
      <c r="AMZ89" s="379"/>
      <c r="ANA89" s="379"/>
      <c r="ANB89" s="379"/>
      <c r="ANC89" s="379"/>
      <c r="AND89" s="379"/>
      <c r="ANE89" s="379"/>
      <c r="ANF89" s="379"/>
      <c r="ANG89" s="379"/>
      <c r="ANH89" s="379"/>
      <c r="ANI89" s="379"/>
      <c r="ANJ89" s="379"/>
      <c r="ANK89" s="379"/>
      <c r="ANL89" s="379"/>
      <c r="ANM89" s="379"/>
      <c r="ANN89" s="379"/>
      <c r="ANO89" s="379"/>
      <c r="ANP89" s="379"/>
      <c r="ANQ89" s="379"/>
      <c r="ANR89" s="379"/>
      <c r="ANS89" s="379"/>
      <c r="ANT89" s="379"/>
      <c r="ANU89" s="379"/>
      <c r="ANV89" s="379"/>
      <c r="ANW89" s="379"/>
      <c r="ANX89" s="379"/>
      <c r="ANY89" s="379"/>
      <c r="ANZ89" s="379"/>
      <c r="AOA89" s="379"/>
      <c r="AOB89" s="379"/>
      <c r="AOC89" s="379"/>
      <c r="AOD89" s="379"/>
      <c r="AOE89" s="379"/>
      <c r="AOF89" s="379"/>
      <c r="AOG89" s="379"/>
      <c r="AOH89" s="379"/>
      <c r="AOI89" s="379"/>
      <c r="AOJ89" s="379"/>
      <c r="AOK89" s="379"/>
      <c r="AOL89" s="379"/>
      <c r="AOM89" s="379"/>
      <c r="AON89" s="379"/>
      <c r="AOO89" s="379"/>
      <c r="AOP89" s="379"/>
      <c r="AOQ89" s="379"/>
      <c r="AOR89" s="379"/>
      <c r="AOS89" s="379"/>
      <c r="AOT89" s="379"/>
      <c r="AOU89" s="379"/>
      <c r="AOV89" s="379"/>
      <c r="AOW89" s="379"/>
      <c r="AOX89" s="379"/>
      <c r="AOY89" s="379"/>
      <c r="AOZ89" s="379"/>
      <c r="APA89" s="379"/>
      <c r="APB89" s="379"/>
      <c r="APC89" s="379"/>
      <c r="APD89" s="379"/>
      <c r="APE89" s="379"/>
      <c r="APF89" s="379"/>
      <c r="APG89" s="379"/>
      <c r="APH89" s="379"/>
      <c r="API89" s="379"/>
      <c r="APJ89" s="379"/>
      <c r="APK89" s="379"/>
      <c r="APL89" s="379"/>
      <c r="APM89" s="379"/>
      <c r="APN89" s="379"/>
      <c r="APO89" s="379"/>
      <c r="APP89" s="379"/>
      <c r="APQ89" s="379"/>
      <c r="APR89" s="379"/>
      <c r="APS89" s="379"/>
      <c r="APT89" s="379"/>
      <c r="APU89" s="379"/>
      <c r="APV89" s="379"/>
      <c r="APW89" s="379"/>
      <c r="APX89" s="379"/>
      <c r="APY89" s="379"/>
      <c r="APZ89" s="379"/>
      <c r="AQA89" s="379"/>
      <c r="AQB89" s="379"/>
      <c r="AQC89" s="379"/>
      <c r="AQD89" s="379"/>
      <c r="AQE89" s="379"/>
      <c r="AQF89" s="379"/>
      <c r="AQG89" s="379"/>
      <c r="AQH89" s="379"/>
      <c r="AQI89" s="379"/>
      <c r="AQJ89" s="379"/>
      <c r="AQK89" s="379"/>
      <c r="AQL89" s="379"/>
      <c r="AQM89" s="379"/>
      <c r="AQN89" s="379"/>
      <c r="AQO89" s="379"/>
      <c r="AQP89" s="379"/>
      <c r="AQQ89" s="379"/>
      <c r="AQR89" s="379"/>
      <c r="AQS89" s="379"/>
      <c r="AQT89" s="379"/>
      <c r="AQU89" s="379"/>
      <c r="AQV89" s="379"/>
      <c r="AQW89" s="379"/>
      <c r="AQX89" s="379"/>
      <c r="AQY89" s="379"/>
      <c r="AQZ89" s="379"/>
      <c r="ARA89" s="379"/>
      <c r="ARB89" s="379"/>
      <c r="ARC89" s="379"/>
      <c r="ARD89" s="379"/>
      <c r="ARE89" s="379"/>
      <c r="ARF89" s="379"/>
      <c r="ARG89" s="379"/>
      <c r="ARH89" s="379"/>
      <c r="ARI89" s="379"/>
      <c r="ARJ89" s="379"/>
      <c r="ARK89" s="379"/>
      <c r="ARL89" s="379"/>
      <c r="ARM89" s="379"/>
      <c r="ARN89" s="379"/>
      <c r="ARO89" s="379"/>
      <c r="ARP89" s="379"/>
      <c r="ARQ89" s="379"/>
      <c r="ARR89" s="379"/>
      <c r="ARS89" s="379"/>
      <c r="ART89" s="379"/>
      <c r="ARU89" s="379"/>
      <c r="ARV89" s="379"/>
      <c r="ARW89" s="379"/>
      <c r="ARX89" s="379"/>
      <c r="ARY89" s="379"/>
      <c r="ARZ89" s="379"/>
      <c r="ASA89" s="379"/>
      <c r="ASB89" s="379"/>
      <c r="ASC89" s="379"/>
      <c r="ASD89" s="379"/>
      <c r="ASE89" s="379"/>
      <c r="ASF89" s="379"/>
      <c r="ASG89" s="379"/>
      <c r="ASH89" s="379"/>
      <c r="ASI89" s="379"/>
      <c r="ASJ89" s="379"/>
      <c r="ASK89" s="379"/>
      <c r="ASL89" s="379"/>
      <c r="ASM89" s="379"/>
      <c r="ASN89" s="379"/>
      <c r="ASO89" s="379"/>
      <c r="ASP89" s="379"/>
      <c r="ASQ89" s="379"/>
      <c r="ASR89" s="379"/>
      <c r="ASS89" s="379"/>
      <c r="AST89" s="379"/>
      <c r="ASU89" s="379"/>
      <c r="ASV89" s="379"/>
      <c r="ASW89" s="379"/>
      <c r="ASX89" s="379"/>
      <c r="ASY89" s="379"/>
      <c r="ASZ89" s="379"/>
      <c r="ATA89" s="379"/>
      <c r="ATB89" s="379"/>
      <c r="ATC89" s="379"/>
      <c r="ATD89" s="379"/>
      <c r="ATE89" s="379"/>
      <c r="ATF89" s="379"/>
      <c r="ATG89" s="379"/>
      <c r="ATH89" s="379"/>
      <c r="ATI89" s="379"/>
      <c r="ATJ89" s="379"/>
      <c r="ATK89" s="379"/>
      <c r="ATL89" s="379"/>
      <c r="ATM89" s="379"/>
      <c r="ATN89" s="379"/>
      <c r="ATO89" s="379"/>
      <c r="ATP89" s="379"/>
      <c r="ATQ89" s="379"/>
      <c r="ATR89" s="379"/>
      <c r="ATS89" s="379"/>
      <c r="ATT89" s="379"/>
      <c r="ATU89" s="379"/>
      <c r="ATV89" s="379"/>
      <c r="ATW89" s="379"/>
      <c r="ATX89" s="379"/>
      <c r="ATY89" s="379"/>
      <c r="ATZ89" s="379"/>
      <c r="AUA89" s="379"/>
      <c r="AUB89" s="379"/>
      <c r="AUC89" s="379"/>
      <c r="AUD89" s="379"/>
      <c r="AUE89" s="379"/>
      <c r="AUF89" s="379"/>
      <c r="AUG89" s="379"/>
      <c r="AUH89" s="379"/>
      <c r="AUI89" s="379"/>
      <c r="AUJ89" s="379"/>
      <c r="AUK89" s="379"/>
      <c r="AUL89" s="379"/>
      <c r="AUM89" s="379"/>
      <c r="AUN89" s="379"/>
      <c r="AUO89" s="379"/>
      <c r="AUP89" s="379"/>
      <c r="AUQ89" s="379"/>
      <c r="AUR89" s="379"/>
      <c r="AUS89" s="379"/>
      <c r="AUT89" s="379"/>
      <c r="AUU89" s="379"/>
      <c r="AUV89" s="379"/>
      <c r="AUW89" s="379"/>
      <c r="AUX89" s="379"/>
      <c r="AUY89" s="379"/>
      <c r="AUZ89" s="379"/>
      <c r="AVA89" s="379"/>
      <c r="AVB89" s="379"/>
      <c r="AVC89" s="379"/>
      <c r="AVD89" s="379"/>
      <c r="AVE89" s="379"/>
      <c r="AVF89" s="379"/>
      <c r="AVG89" s="379"/>
      <c r="AVH89" s="379"/>
      <c r="AVI89" s="379"/>
      <c r="AVJ89" s="379"/>
      <c r="AVK89" s="379"/>
      <c r="AVL89" s="379"/>
      <c r="AVM89" s="379"/>
      <c r="AVN89" s="379"/>
      <c r="AVO89" s="379"/>
      <c r="AVP89" s="379"/>
      <c r="AVQ89" s="379"/>
      <c r="AVR89" s="379"/>
      <c r="AVS89" s="379"/>
      <c r="AVT89" s="379"/>
      <c r="AVU89" s="379"/>
      <c r="AVV89" s="379"/>
      <c r="AVW89" s="379"/>
      <c r="AVX89" s="379"/>
      <c r="AVY89" s="379"/>
      <c r="AVZ89" s="379"/>
      <c r="AWA89" s="379"/>
      <c r="AWB89" s="379"/>
      <c r="AWC89" s="379"/>
      <c r="AWD89" s="379"/>
      <c r="AWE89" s="379"/>
      <c r="AWF89" s="379"/>
      <c r="AWG89" s="379"/>
      <c r="AWH89" s="379"/>
      <c r="AWI89" s="379"/>
      <c r="AWJ89" s="379"/>
      <c r="AWK89" s="379"/>
      <c r="AWL89" s="379"/>
      <c r="AWM89" s="379"/>
      <c r="AWN89" s="379"/>
      <c r="AWO89" s="379"/>
      <c r="AWP89" s="379"/>
      <c r="AWQ89" s="379"/>
      <c r="AWR89" s="379"/>
      <c r="AWS89" s="379"/>
      <c r="AWT89" s="379"/>
      <c r="AWU89" s="379"/>
      <c r="AWV89" s="379"/>
      <c r="AWW89" s="379"/>
      <c r="AWX89" s="379"/>
      <c r="AWY89" s="379"/>
      <c r="AWZ89" s="379"/>
      <c r="AXA89" s="379"/>
      <c r="AXB89" s="379"/>
      <c r="AXC89" s="379"/>
      <c r="AXD89" s="379"/>
      <c r="AXE89" s="379"/>
      <c r="AXF89" s="379"/>
      <c r="AXG89" s="379"/>
      <c r="AXH89" s="379"/>
      <c r="AXI89" s="379"/>
      <c r="AXJ89" s="379"/>
      <c r="AXK89" s="379"/>
      <c r="AXL89" s="379"/>
      <c r="AXM89" s="379"/>
      <c r="AXN89" s="379"/>
      <c r="AXO89" s="379"/>
      <c r="AXP89" s="379"/>
      <c r="AXQ89" s="379"/>
      <c r="AXR89" s="379"/>
      <c r="AXS89" s="379"/>
      <c r="AXT89" s="379"/>
      <c r="AXU89" s="379"/>
      <c r="AXV89" s="379"/>
      <c r="AXW89" s="379"/>
      <c r="AXX89" s="379"/>
      <c r="AXY89" s="379"/>
      <c r="AXZ89" s="379"/>
      <c r="AYA89" s="379"/>
      <c r="AYB89" s="379"/>
      <c r="AYC89" s="379"/>
      <c r="AYD89" s="379"/>
      <c r="AYE89" s="379"/>
      <c r="AYF89" s="379"/>
      <c r="AYG89" s="379"/>
      <c r="AYH89" s="379"/>
      <c r="AYI89" s="379"/>
      <c r="AYJ89" s="379"/>
      <c r="AYK89" s="379"/>
      <c r="AYL89" s="379"/>
      <c r="AYM89" s="379"/>
      <c r="AYN89" s="379"/>
      <c r="AYO89" s="379"/>
      <c r="AYP89" s="379"/>
      <c r="AYQ89" s="379"/>
      <c r="AYR89" s="379"/>
      <c r="AYS89" s="379"/>
      <c r="AYT89" s="379"/>
      <c r="AYU89" s="379"/>
      <c r="AYV89" s="379"/>
      <c r="AYW89" s="379"/>
      <c r="AYX89" s="379"/>
      <c r="AYY89" s="379"/>
      <c r="AYZ89" s="379"/>
      <c r="AZA89" s="379"/>
      <c r="AZB89" s="379"/>
      <c r="AZC89" s="379"/>
      <c r="AZD89" s="379"/>
      <c r="AZE89" s="379"/>
      <c r="AZF89" s="379"/>
      <c r="AZG89" s="379"/>
      <c r="AZH89" s="379"/>
      <c r="AZI89" s="379"/>
      <c r="AZJ89" s="379"/>
      <c r="AZK89" s="379"/>
      <c r="AZL89" s="379"/>
      <c r="AZM89" s="379"/>
      <c r="AZN89" s="379"/>
      <c r="AZO89" s="379"/>
      <c r="AZP89" s="379"/>
      <c r="AZQ89" s="379"/>
      <c r="AZR89" s="379"/>
      <c r="AZS89" s="379"/>
      <c r="AZT89" s="379"/>
      <c r="AZU89" s="379"/>
      <c r="AZV89" s="379"/>
      <c r="AZW89" s="379"/>
      <c r="AZX89" s="379"/>
      <c r="AZY89" s="379"/>
      <c r="AZZ89" s="379"/>
      <c r="BAA89" s="379"/>
      <c r="BAB89" s="379"/>
      <c r="BAC89" s="379"/>
      <c r="BAD89" s="379"/>
      <c r="BAE89" s="379"/>
      <c r="BAF89" s="379"/>
      <c r="BAG89" s="379"/>
      <c r="BAH89" s="379"/>
      <c r="BAI89" s="379"/>
      <c r="BAJ89" s="379"/>
      <c r="BAK89" s="379"/>
      <c r="BAL89" s="379"/>
      <c r="BAM89" s="379"/>
      <c r="BAN89" s="379"/>
      <c r="BAO89" s="379"/>
      <c r="BAP89" s="379"/>
      <c r="BAQ89" s="379"/>
      <c r="BAR89" s="379"/>
      <c r="BAS89" s="379"/>
      <c r="BAT89" s="379"/>
      <c r="BAU89" s="379"/>
      <c r="BAV89" s="379"/>
      <c r="BAW89" s="379"/>
      <c r="BAX89" s="379"/>
      <c r="BAY89" s="379"/>
      <c r="BAZ89" s="379"/>
      <c r="BBA89" s="379"/>
      <c r="BBB89" s="379"/>
      <c r="BBC89" s="379"/>
      <c r="BBD89" s="379"/>
      <c r="BBE89" s="379"/>
      <c r="BBF89" s="379"/>
      <c r="BBG89" s="379"/>
      <c r="BBH89" s="379"/>
      <c r="BBI89" s="379"/>
      <c r="BBJ89" s="379"/>
      <c r="BBK89" s="379"/>
      <c r="BBL89" s="379"/>
      <c r="BBM89" s="379"/>
      <c r="BBN89" s="379"/>
      <c r="BBO89" s="379"/>
      <c r="BBP89" s="379"/>
      <c r="BBQ89" s="379"/>
      <c r="BBR89" s="379"/>
      <c r="BBS89" s="379"/>
      <c r="BBT89" s="379"/>
      <c r="BBU89" s="379"/>
      <c r="BBV89" s="379"/>
      <c r="BBW89" s="379"/>
      <c r="BBX89" s="379"/>
      <c r="BBY89" s="379"/>
      <c r="BBZ89" s="379"/>
      <c r="BCA89" s="379"/>
      <c r="BCB89" s="379"/>
      <c r="BCC89" s="379"/>
      <c r="BCD89" s="379"/>
      <c r="BCE89" s="379"/>
      <c r="BCF89" s="379"/>
      <c r="BCG89" s="379"/>
      <c r="BCH89" s="379"/>
      <c r="BCI89" s="379"/>
      <c r="BCJ89" s="379"/>
      <c r="BCK89" s="379"/>
      <c r="BCL89" s="379"/>
      <c r="BCM89" s="379"/>
      <c r="BCN89" s="379"/>
      <c r="BCO89" s="379"/>
      <c r="BCP89" s="379"/>
      <c r="BCQ89" s="379"/>
      <c r="BCR89" s="379"/>
      <c r="BCS89" s="379"/>
      <c r="BCT89" s="379"/>
      <c r="BCU89" s="379"/>
      <c r="BCV89" s="379"/>
      <c r="BCW89" s="379"/>
      <c r="BCX89" s="379"/>
      <c r="BCY89" s="379"/>
      <c r="BCZ89" s="379"/>
      <c r="BDA89" s="379"/>
      <c r="BDB89" s="379"/>
      <c r="BDC89" s="379"/>
      <c r="BDD89" s="379"/>
      <c r="BDE89" s="379"/>
      <c r="BDF89" s="379"/>
      <c r="BDG89" s="379"/>
      <c r="BDH89" s="379"/>
      <c r="BDI89" s="379"/>
      <c r="BDJ89" s="379"/>
      <c r="BDK89" s="379"/>
      <c r="BDL89" s="379"/>
      <c r="BDM89" s="379"/>
      <c r="BDN89" s="379"/>
      <c r="BDO89" s="379"/>
      <c r="BDP89" s="379"/>
      <c r="BDQ89" s="379"/>
      <c r="BDR89" s="379"/>
      <c r="BDS89" s="379"/>
      <c r="BDT89" s="379"/>
      <c r="BDU89" s="379"/>
      <c r="BDV89" s="379"/>
      <c r="BDW89" s="379"/>
      <c r="BDX89" s="379"/>
      <c r="BDY89" s="379"/>
      <c r="BDZ89" s="379"/>
      <c r="BEA89" s="379"/>
      <c r="BEB89" s="379"/>
      <c r="BEC89" s="379"/>
      <c r="BED89" s="379"/>
      <c r="BEE89" s="379"/>
      <c r="BEF89" s="379"/>
      <c r="BEG89" s="379"/>
      <c r="BEH89" s="379"/>
      <c r="BEI89" s="379"/>
      <c r="BEJ89" s="379"/>
      <c r="BEK89" s="379"/>
      <c r="BEL89" s="379"/>
      <c r="BEM89" s="379"/>
      <c r="BEN89" s="379"/>
      <c r="BEO89" s="379"/>
      <c r="BEP89" s="379"/>
      <c r="BEQ89" s="379"/>
      <c r="BER89" s="379"/>
      <c r="BES89" s="379"/>
      <c r="BET89" s="379"/>
      <c r="BEU89" s="379"/>
      <c r="BEV89" s="379"/>
      <c r="BEW89" s="379"/>
      <c r="BEX89" s="379"/>
      <c r="BEY89" s="379"/>
      <c r="BEZ89" s="379"/>
      <c r="BFA89" s="379"/>
      <c r="BFB89" s="379"/>
      <c r="BFC89" s="379"/>
      <c r="BFD89" s="379"/>
      <c r="BFE89" s="379"/>
      <c r="BFF89" s="379"/>
      <c r="BFG89" s="379"/>
      <c r="BFH89" s="379"/>
      <c r="BFI89" s="379"/>
      <c r="BFJ89" s="379"/>
      <c r="BFK89" s="379"/>
      <c r="BFL89" s="379"/>
      <c r="BFM89" s="379"/>
      <c r="BFN89" s="379"/>
      <c r="BFO89" s="379"/>
      <c r="BFP89" s="379"/>
      <c r="BFQ89" s="379"/>
      <c r="BFR89" s="379"/>
      <c r="BFS89" s="379"/>
      <c r="BFT89" s="379"/>
      <c r="BFU89" s="379"/>
      <c r="BFV89" s="379"/>
      <c r="BFW89" s="379"/>
      <c r="BFX89" s="379"/>
      <c r="BFY89" s="379"/>
      <c r="BFZ89" s="379"/>
      <c r="BGA89" s="379"/>
      <c r="BGB89" s="379"/>
      <c r="BGC89" s="379"/>
      <c r="BGD89" s="379"/>
      <c r="BGE89" s="379"/>
      <c r="BGF89" s="379"/>
      <c r="BGG89" s="379"/>
      <c r="BGH89" s="379"/>
      <c r="BGI89" s="379"/>
      <c r="BGJ89" s="379"/>
      <c r="BGK89" s="379"/>
      <c r="BGL89" s="379"/>
      <c r="BGM89" s="379"/>
      <c r="BGN89" s="379"/>
      <c r="BGO89" s="379"/>
      <c r="BGP89" s="379"/>
      <c r="BGQ89" s="379"/>
      <c r="BGR89" s="379"/>
      <c r="BGS89" s="379"/>
      <c r="BGT89" s="379"/>
      <c r="BGU89" s="379"/>
      <c r="BGV89" s="379"/>
      <c r="BGW89" s="379"/>
      <c r="BGX89" s="379"/>
      <c r="BGY89" s="379"/>
      <c r="BGZ89" s="379"/>
      <c r="BHA89" s="379"/>
      <c r="BHB89" s="379"/>
      <c r="BHC89" s="379"/>
      <c r="BHD89" s="379"/>
      <c r="BHE89" s="379"/>
      <c r="BHF89" s="379"/>
      <c r="BHG89" s="379"/>
      <c r="BHH89" s="379"/>
      <c r="BHI89" s="379"/>
      <c r="BHJ89" s="379"/>
      <c r="BHK89" s="379"/>
      <c r="BHL89" s="379"/>
      <c r="BHM89" s="379"/>
      <c r="BHN89" s="379"/>
      <c r="BHO89" s="379"/>
      <c r="BHP89" s="379"/>
      <c r="BHQ89" s="379"/>
      <c r="BHR89" s="379"/>
      <c r="BHS89" s="379"/>
      <c r="BHT89" s="379"/>
      <c r="BHU89" s="379"/>
      <c r="BHV89" s="379"/>
      <c r="BHW89" s="379"/>
      <c r="BHX89" s="379"/>
      <c r="BHY89" s="379"/>
      <c r="BHZ89" s="379"/>
      <c r="BIA89" s="379"/>
      <c r="BIB89" s="379"/>
      <c r="BIC89" s="379"/>
      <c r="BID89" s="379"/>
      <c r="BIE89" s="379"/>
      <c r="BIF89" s="379"/>
      <c r="BIG89" s="379"/>
      <c r="BIH89" s="379"/>
      <c r="BII89" s="379"/>
      <c r="BIJ89" s="379"/>
      <c r="BIK89" s="379"/>
      <c r="BIL89" s="379"/>
      <c r="BIM89" s="379"/>
      <c r="BIN89" s="379"/>
      <c r="BIO89" s="379"/>
      <c r="BIP89" s="379"/>
      <c r="BIQ89" s="379"/>
      <c r="BIR89" s="379"/>
      <c r="BIS89" s="379"/>
      <c r="BIT89" s="379"/>
      <c r="BIU89" s="379"/>
      <c r="BIV89" s="379"/>
      <c r="BIW89" s="379"/>
      <c r="BIX89" s="379"/>
      <c r="BIY89" s="379"/>
      <c r="BIZ89" s="379"/>
      <c r="BJA89" s="379"/>
    </row>
    <row r="90" spans="1:1613" s="396" customFormat="1" ht="20.25" hidden="1" thickTop="1" thickBot="1" x14ac:dyDescent="0.35">
      <c r="A90" s="397"/>
      <c r="B90" s="397"/>
      <c r="C90" s="397"/>
      <c r="D90" s="393"/>
      <c r="E90" s="393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4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  <c r="AC90" s="395"/>
      <c r="AD90" s="395"/>
      <c r="AE90" s="395"/>
      <c r="AF90" s="395"/>
      <c r="AG90" s="395"/>
      <c r="AH90" s="395"/>
      <c r="AI90" s="395"/>
      <c r="AJ90" s="395"/>
      <c r="AK90" s="395"/>
      <c r="AL90" s="395"/>
      <c r="AM90" s="395"/>
      <c r="AN90" s="395"/>
      <c r="AO90" s="395"/>
      <c r="AP90" s="395"/>
      <c r="AQ90" s="395"/>
      <c r="AR90" s="395"/>
      <c r="AS90" s="395"/>
      <c r="AT90" s="395"/>
      <c r="AU90" s="395"/>
      <c r="AV90" s="395"/>
      <c r="AW90" s="395"/>
      <c r="AX90" s="395"/>
      <c r="AY90" s="395"/>
      <c r="AZ90" s="395"/>
      <c r="BA90" s="395"/>
      <c r="BB90" s="395"/>
      <c r="BC90" s="395"/>
      <c r="BD90" s="395"/>
      <c r="BE90" s="395"/>
      <c r="BF90" s="395"/>
      <c r="BG90" s="395"/>
      <c r="BH90" s="395"/>
      <c r="BI90" s="395"/>
      <c r="BJ90" s="395"/>
      <c r="BK90" s="395"/>
      <c r="BL90" s="395"/>
      <c r="BM90" s="395"/>
      <c r="BN90" s="395"/>
      <c r="BO90" s="395"/>
      <c r="BP90" s="395"/>
      <c r="BQ90" s="395"/>
      <c r="BR90" s="395"/>
      <c r="BS90" s="395"/>
      <c r="BT90" s="395"/>
      <c r="BU90" s="395"/>
      <c r="BV90" s="395"/>
      <c r="BW90" s="395"/>
      <c r="BX90" s="395"/>
      <c r="BY90" s="395"/>
      <c r="BZ90" s="395"/>
      <c r="CA90" s="395"/>
      <c r="CB90" s="395"/>
      <c r="CC90" s="395"/>
      <c r="CD90" s="395"/>
      <c r="CE90" s="395"/>
      <c r="CF90" s="395"/>
      <c r="CG90" s="395"/>
      <c r="CH90" s="395"/>
      <c r="CI90" s="395"/>
      <c r="CJ90" s="395"/>
      <c r="CK90" s="395"/>
      <c r="CL90" s="395"/>
      <c r="CM90" s="395"/>
      <c r="CN90" s="395"/>
      <c r="CO90" s="395"/>
      <c r="CP90" s="395"/>
      <c r="CQ90" s="395"/>
      <c r="CR90" s="395"/>
      <c r="CS90" s="395"/>
      <c r="CT90" s="395"/>
      <c r="CU90" s="395"/>
      <c r="CV90" s="395"/>
      <c r="CW90" s="395"/>
      <c r="CX90" s="395"/>
      <c r="CY90" s="395"/>
      <c r="CZ90" s="395"/>
      <c r="DA90" s="395"/>
      <c r="DB90" s="395"/>
      <c r="DC90" s="395"/>
      <c r="DD90" s="395"/>
      <c r="DE90" s="395"/>
      <c r="DF90" s="395"/>
      <c r="DG90" s="395"/>
      <c r="DH90" s="395"/>
      <c r="DI90" s="395"/>
      <c r="DJ90" s="395"/>
      <c r="DK90" s="395"/>
      <c r="DL90" s="395"/>
      <c r="DM90" s="395"/>
      <c r="DN90" s="395"/>
      <c r="DO90" s="395"/>
      <c r="DP90" s="395"/>
      <c r="DQ90" s="395"/>
      <c r="DR90" s="395"/>
      <c r="DS90" s="395"/>
      <c r="DT90" s="395"/>
      <c r="DU90" s="395"/>
      <c r="DV90" s="395"/>
      <c r="DW90" s="395"/>
      <c r="DX90" s="395"/>
      <c r="DY90" s="395"/>
      <c r="DZ90" s="395"/>
      <c r="EA90" s="395"/>
      <c r="EB90" s="395"/>
      <c r="EC90" s="395"/>
      <c r="ED90" s="395"/>
      <c r="EE90" s="395"/>
      <c r="EF90" s="395"/>
      <c r="EG90" s="395"/>
      <c r="EH90" s="395"/>
      <c r="EI90" s="395"/>
      <c r="EJ90" s="395"/>
      <c r="EK90" s="395"/>
      <c r="EL90" s="395"/>
      <c r="EM90" s="395"/>
      <c r="EN90" s="395"/>
      <c r="EO90" s="395"/>
      <c r="EP90" s="395"/>
      <c r="EQ90" s="395"/>
      <c r="ER90" s="395"/>
      <c r="ES90" s="395"/>
      <c r="ET90" s="395"/>
      <c r="EU90" s="395"/>
      <c r="EV90" s="395"/>
      <c r="EW90" s="395"/>
      <c r="EX90" s="395"/>
      <c r="EY90" s="395"/>
      <c r="EZ90" s="395"/>
      <c r="FA90" s="395"/>
      <c r="FB90" s="395"/>
      <c r="FC90" s="395"/>
      <c r="FD90" s="395"/>
      <c r="FE90" s="395"/>
      <c r="FF90" s="395"/>
      <c r="FG90" s="395"/>
      <c r="FH90" s="395"/>
      <c r="FI90" s="395"/>
      <c r="FJ90" s="395"/>
      <c r="FK90" s="395"/>
      <c r="FL90" s="395"/>
      <c r="FM90" s="395"/>
      <c r="FN90" s="395"/>
      <c r="FO90" s="395"/>
      <c r="FP90" s="395"/>
      <c r="FQ90" s="395"/>
      <c r="FR90" s="395"/>
      <c r="FS90" s="395"/>
      <c r="FT90" s="395"/>
      <c r="FU90" s="395"/>
      <c r="FV90" s="395"/>
      <c r="FW90" s="395"/>
      <c r="FX90" s="395"/>
      <c r="FY90" s="395"/>
      <c r="FZ90" s="395"/>
      <c r="GA90" s="395"/>
      <c r="GB90" s="395"/>
      <c r="GC90" s="395"/>
      <c r="GD90" s="395"/>
      <c r="GE90" s="395"/>
      <c r="GF90" s="395"/>
      <c r="GG90" s="395"/>
      <c r="GH90" s="395"/>
      <c r="GI90" s="395"/>
      <c r="GJ90" s="395"/>
      <c r="GK90" s="395"/>
      <c r="GL90" s="395"/>
      <c r="GM90" s="395"/>
      <c r="GN90" s="395"/>
      <c r="GO90" s="395"/>
      <c r="GP90" s="395"/>
      <c r="GQ90" s="395"/>
      <c r="GR90" s="395"/>
      <c r="GS90" s="395"/>
      <c r="GT90" s="395"/>
      <c r="GU90" s="395"/>
      <c r="GV90" s="395"/>
      <c r="GW90" s="395"/>
      <c r="GX90" s="395"/>
      <c r="GY90" s="395"/>
      <c r="GZ90" s="395"/>
      <c r="HA90" s="395"/>
      <c r="HB90" s="395"/>
      <c r="HC90" s="395"/>
      <c r="HD90" s="395"/>
      <c r="HE90" s="395"/>
      <c r="HF90" s="395"/>
      <c r="HG90" s="395"/>
      <c r="HH90" s="395"/>
      <c r="HI90" s="395"/>
      <c r="HJ90" s="395"/>
      <c r="HK90" s="395"/>
      <c r="HL90" s="395"/>
      <c r="HM90" s="395"/>
      <c r="HN90" s="395"/>
      <c r="HO90" s="395"/>
      <c r="HP90" s="395"/>
      <c r="HQ90" s="395"/>
      <c r="HR90" s="395"/>
      <c r="HS90" s="395"/>
      <c r="HT90" s="395"/>
      <c r="HU90" s="395"/>
      <c r="HV90" s="395"/>
      <c r="HW90" s="395"/>
      <c r="HX90" s="395"/>
      <c r="HY90" s="395"/>
      <c r="HZ90" s="395"/>
      <c r="IA90" s="395"/>
      <c r="IB90" s="395"/>
      <c r="IC90" s="395"/>
      <c r="ID90" s="395"/>
      <c r="IE90" s="395"/>
      <c r="IF90" s="395"/>
      <c r="IG90" s="395"/>
      <c r="IH90" s="395"/>
      <c r="II90" s="395"/>
      <c r="IJ90" s="395"/>
      <c r="IK90" s="395"/>
      <c r="IL90" s="395"/>
      <c r="IM90" s="395"/>
      <c r="IN90" s="395"/>
      <c r="IO90" s="395"/>
      <c r="IP90" s="395"/>
      <c r="IQ90" s="395"/>
      <c r="IR90" s="395"/>
      <c r="IS90" s="395"/>
      <c r="IT90" s="395"/>
      <c r="IU90" s="395"/>
      <c r="IV90" s="395"/>
      <c r="IW90" s="395"/>
      <c r="IX90" s="395"/>
      <c r="IY90" s="395"/>
      <c r="IZ90" s="395"/>
      <c r="JA90" s="395"/>
      <c r="JB90" s="395"/>
      <c r="JC90" s="395"/>
      <c r="JD90" s="395"/>
      <c r="JE90" s="395"/>
      <c r="JF90" s="395"/>
      <c r="JG90" s="395"/>
      <c r="JH90" s="395"/>
      <c r="JI90" s="395"/>
      <c r="JJ90" s="395"/>
      <c r="JK90" s="395"/>
      <c r="JL90" s="395"/>
      <c r="JM90" s="395"/>
      <c r="JN90" s="395"/>
      <c r="JO90" s="395"/>
      <c r="JP90" s="395"/>
      <c r="JQ90" s="395"/>
      <c r="JR90" s="395"/>
      <c r="JS90" s="395"/>
      <c r="JT90" s="395"/>
      <c r="JU90" s="395"/>
      <c r="JV90" s="395"/>
      <c r="JW90" s="395"/>
      <c r="JX90" s="395"/>
      <c r="JY90" s="395"/>
      <c r="JZ90" s="395"/>
      <c r="KA90" s="395"/>
      <c r="KB90" s="395"/>
      <c r="KC90" s="395"/>
      <c r="KD90" s="395"/>
      <c r="KE90" s="395"/>
      <c r="KF90" s="395"/>
      <c r="KG90" s="395"/>
      <c r="KH90" s="395"/>
      <c r="KI90" s="395"/>
      <c r="KJ90" s="395"/>
      <c r="KK90" s="395"/>
      <c r="KL90" s="395"/>
      <c r="KM90" s="395"/>
      <c r="KN90" s="395"/>
      <c r="KO90" s="395"/>
      <c r="KP90" s="395"/>
      <c r="KQ90" s="395"/>
      <c r="KR90" s="395"/>
      <c r="KS90" s="395"/>
      <c r="KT90" s="395"/>
      <c r="KU90" s="395"/>
      <c r="KV90" s="395"/>
      <c r="KW90" s="395"/>
      <c r="KX90" s="395"/>
      <c r="KY90" s="395"/>
      <c r="KZ90" s="395"/>
      <c r="LA90" s="395"/>
      <c r="LB90" s="395"/>
      <c r="LC90" s="395"/>
      <c r="LD90" s="395"/>
      <c r="LE90" s="395"/>
      <c r="LF90" s="395"/>
      <c r="LG90" s="395"/>
      <c r="LH90" s="395"/>
      <c r="LI90" s="395"/>
      <c r="LJ90" s="395"/>
      <c r="LK90" s="395"/>
      <c r="LL90" s="395"/>
      <c r="LM90" s="395"/>
      <c r="LN90" s="395"/>
      <c r="LO90" s="395"/>
      <c r="LP90" s="395"/>
      <c r="LQ90" s="395"/>
      <c r="LR90" s="395"/>
      <c r="LS90" s="395"/>
      <c r="LT90" s="395"/>
      <c r="LU90" s="395"/>
      <c r="LV90" s="395"/>
      <c r="LW90" s="395"/>
      <c r="LX90" s="395"/>
      <c r="LY90" s="395"/>
      <c r="LZ90" s="395"/>
      <c r="MA90" s="395"/>
      <c r="MB90" s="395"/>
      <c r="MC90" s="395"/>
      <c r="MD90" s="395"/>
      <c r="ME90" s="395"/>
      <c r="MF90" s="395"/>
      <c r="MG90" s="395"/>
      <c r="MH90" s="395"/>
      <c r="MI90" s="395"/>
      <c r="MJ90" s="395"/>
      <c r="MK90" s="395"/>
      <c r="ML90" s="395"/>
      <c r="MM90" s="395"/>
      <c r="MN90" s="395"/>
      <c r="MO90" s="395"/>
      <c r="MP90" s="395"/>
      <c r="MQ90" s="395"/>
      <c r="MR90" s="395"/>
      <c r="MS90" s="395"/>
      <c r="MT90" s="395"/>
      <c r="MU90" s="395"/>
      <c r="MV90" s="395"/>
      <c r="MW90" s="395"/>
      <c r="MX90" s="395"/>
      <c r="MY90" s="395"/>
      <c r="MZ90" s="395"/>
      <c r="NA90" s="395"/>
      <c r="NB90" s="395"/>
      <c r="NC90" s="395"/>
      <c r="ND90" s="395"/>
      <c r="NE90" s="395"/>
      <c r="NF90" s="395"/>
      <c r="NG90" s="395"/>
      <c r="NH90" s="395"/>
      <c r="NI90" s="395"/>
      <c r="NJ90" s="395"/>
      <c r="NK90" s="395"/>
      <c r="NL90" s="395"/>
      <c r="NM90" s="395"/>
      <c r="NN90" s="395"/>
      <c r="NO90" s="395"/>
      <c r="NP90" s="395"/>
      <c r="NQ90" s="395"/>
      <c r="NR90" s="395"/>
      <c r="NS90" s="395"/>
      <c r="NT90" s="395"/>
      <c r="NU90" s="395"/>
      <c r="NV90" s="395"/>
      <c r="NW90" s="395"/>
      <c r="NX90" s="395"/>
      <c r="NY90" s="395"/>
      <c r="NZ90" s="395"/>
      <c r="OA90" s="395"/>
      <c r="OB90" s="395"/>
      <c r="OC90" s="395"/>
      <c r="OD90" s="395"/>
      <c r="OE90" s="395"/>
      <c r="OF90" s="395"/>
      <c r="OG90" s="395"/>
      <c r="OH90" s="395"/>
      <c r="OI90" s="395"/>
      <c r="OJ90" s="395"/>
      <c r="OK90" s="395"/>
      <c r="OL90" s="395"/>
      <c r="OM90" s="395"/>
      <c r="ON90" s="395"/>
      <c r="OO90" s="395"/>
      <c r="OP90" s="395"/>
      <c r="OQ90" s="395"/>
      <c r="OR90" s="395"/>
      <c r="OS90" s="395"/>
      <c r="OT90" s="395"/>
      <c r="OU90" s="395"/>
      <c r="OV90" s="395"/>
      <c r="OW90" s="395"/>
      <c r="OX90" s="395"/>
      <c r="OY90" s="395"/>
      <c r="OZ90" s="395"/>
      <c r="PA90" s="395"/>
      <c r="PB90" s="395"/>
      <c r="PC90" s="395"/>
      <c r="PD90" s="395"/>
      <c r="PE90" s="395"/>
      <c r="PF90" s="395"/>
      <c r="PG90" s="395"/>
      <c r="PH90" s="395"/>
      <c r="PI90" s="395"/>
      <c r="PJ90" s="395"/>
      <c r="PK90" s="395"/>
      <c r="PL90" s="395"/>
      <c r="PM90" s="395"/>
      <c r="PN90" s="395"/>
      <c r="PO90" s="395"/>
      <c r="PP90" s="395"/>
      <c r="PQ90" s="395"/>
      <c r="PR90" s="395"/>
      <c r="PS90" s="395"/>
      <c r="PT90" s="395"/>
      <c r="PU90" s="395"/>
      <c r="PV90" s="395"/>
      <c r="PW90" s="395"/>
      <c r="PX90" s="395"/>
      <c r="PY90" s="395"/>
      <c r="PZ90" s="395"/>
      <c r="QA90" s="395"/>
      <c r="QB90" s="395"/>
      <c r="QC90" s="395"/>
      <c r="QD90" s="395"/>
      <c r="QE90" s="395"/>
      <c r="QF90" s="395"/>
      <c r="QG90" s="395"/>
      <c r="QH90" s="395"/>
      <c r="QI90" s="395"/>
      <c r="QJ90" s="395"/>
      <c r="QK90" s="395"/>
      <c r="QL90" s="395"/>
      <c r="QM90" s="395"/>
      <c r="QN90" s="395"/>
      <c r="QO90" s="395"/>
      <c r="QP90" s="395"/>
      <c r="QQ90" s="395"/>
      <c r="QR90" s="395"/>
      <c r="QS90" s="395"/>
      <c r="QT90" s="395"/>
      <c r="QU90" s="395"/>
      <c r="QV90" s="395"/>
      <c r="QW90" s="395"/>
      <c r="QX90" s="395"/>
      <c r="QY90" s="395"/>
      <c r="QZ90" s="395"/>
      <c r="RA90" s="395"/>
      <c r="RB90" s="395"/>
      <c r="RC90" s="395"/>
      <c r="RD90" s="395"/>
      <c r="RE90" s="395"/>
      <c r="RF90" s="395"/>
      <c r="RG90" s="395"/>
      <c r="RH90" s="395"/>
      <c r="RI90" s="395"/>
      <c r="RJ90" s="395"/>
      <c r="RK90" s="395"/>
      <c r="RL90" s="395"/>
      <c r="RM90" s="395"/>
      <c r="RN90" s="395"/>
      <c r="RO90" s="395"/>
      <c r="RP90" s="395"/>
      <c r="RQ90" s="395"/>
      <c r="RR90" s="395"/>
      <c r="RS90" s="395"/>
      <c r="RT90" s="395"/>
      <c r="RU90" s="395"/>
      <c r="RV90" s="395"/>
      <c r="RW90" s="395"/>
      <c r="RX90" s="395"/>
      <c r="RY90" s="395"/>
      <c r="RZ90" s="395"/>
      <c r="SA90" s="395"/>
      <c r="SB90" s="395"/>
      <c r="SC90" s="395"/>
      <c r="SD90" s="395"/>
      <c r="SE90" s="395"/>
      <c r="SF90" s="395"/>
      <c r="SG90" s="395"/>
      <c r="SH90" s="395"/>
      <c r="SI90" s="395"/>
      <c r="SJ90" s="395"/>
      <c r="SK90" s="395"/>
      <c r="SL90" s="395"/>
      <c r="SM90" s="395"/>
      <c r="SN90" s="395"/>
      <c r="SO90" s="395"/>
      <c r="SP90" s="395"/>
      <c r="SQ90" s="395"/>
      <c r="SR90" s="395"/>
      <c r="SS90" s="395"/>
      <c r="ST90" s="395"/>
      <c r="SU90" s="395"/>
      <c r="SV90" s="395"/>
      <c r="SW90" s="395"/>
      <c r="SX90" s="395"/>
      <c r="SY90" s="395"/>
      <c r="SZ90" s="395"/>
      <c r="TA90" s="395"/>
      <c r="TB90" s="395"/>
      <c r="TC90" s="395"/>
      <c r="TD90" s="395"/>
      <c r="TE90" s="395"/>
      <c r="TF90" s="395"/>
      <c r="TG90" s="395"/>
      <c r="TH90" s="395"/>
      <c r="TI90" s="395"/>
      <c r="TJ90" s="395"/>
      <c r="TK90" s="395"/>
      <c r="TL90" s="395"/>
      <c r="TM90" s="395"/>
      <c r="TN90" s="395"/>
      <c r="TO90" s="395"/>
      <c r="TP90" s="395"/>
      <c r="TQ90" s="395"/>
      <c r="TR90" s="395"/>
      <c r="TS90" s="395"/>
      <c r="TT90" s="395"/>
      <c r="TU90" s="395"/>
      <c r="TV90" s="395"/>
      <c r="TW90" s="395"/>
      <c r="TX90" s="395"/>
      <c r="TY90" s="395"/>
      <c r="TZ90" s="395"/>
      <c r="UA90" s="395"/>
      <c r="UB90" s="395"/>
      <c r="UC90" s="395"/>
      <c r="UD90" s="395"/>
      <c r="UE90" s="395"/>
      <c r="UF90" s="395"/>
      <c r="UG90" s="395"/>
      <c r="UH90" s="395"/>
      <c r="UI90" s="395"/>
      <c r="UJ90" s="395"/>
      <c r="UK90" s="395"/>
      <c r="UL90" s="395"/>
      <c r="UM90" s="395"/>
      <c r="UN90" s="395"/>
      <c r="UO90" s="395"/>
      <c r="UP90" s="395"/>
      <c r="UQ90" s="395"/>
      <c r="UR90" s="395"/>
      <c r="US90" s="395"/>
      <c r="UT90" s="395"/>
      <c r="UU90" s="395"/>
      <c r="UV90" s="395"/>
      <c r="UW90" s="395"/>
      <c r="UX90" s="395"/>
      <c r="UY90" s="395"/>
      <c r="UZ90" s="395"/>
      <c r="VA90" s="395"/>
      <c r="VB90" s="395"/>
      <c r="VC90" s="395"/>
      <c r="VD90" s="395"/>
      <c r="VE90" s="395"/>
      <c r="VF90" s="395"/>
      <c r="VG90" s="395"/>
      <c r="VH90" s="395"/>
      <c r="VI90" s="395"/>
      <c r="VJ90" s="395"/>
      <c r="VK90" s="395"/>
      <c r="VL90" s="395"/>
      <c r="VM90" s="395"/>
      <c r="VN90" s="395"/>
      <c r="VO90" s="395"/>
      <c r="VP90" s="395"/>
      <c r="VQ90" s="395"/>
      <c r="VR90" s="395"/>
      <c r="VS90" s="395"/>
      <c r="VT90" s="395"/>
      <c r="VU90" s="395"/>
      <c r="VV90" s="395"/>
      <c r="VW90" s="395"/>
      <c r="VX90" s="395"/>
      <c r="VY90" s="395"/>
      <c r="VZ90" s="395"/>
      <c r="WA90" s="395"/>
      <c r="WB90" s="395"/>
      <c r="WC90" s="395"/>
      <c r="WD90" s="395"/>
      <c r="WE90" s="395"/>
      <c r="WF90" s="395"/>
      <c r="WG90" s="395"/>
      <c r="WH90" s="395"/>
      <c r="WI90" s="395"/>
      <c r="WJ90" s="395"/>
      <c r="WK90" s="395"/>
      <c r="WL90" s="395"/>
      <c r="WM90" s="395"/>
      <c r="WN90" s="395"/>
      <c r="WO90" s="395"/>
      <c r="WP90" s="395"/>
      <c r="WQ90" s="395"/>
      <c r="WR90" s="395"/>
      <c r="WS90" s="395"/>
      <c r="WT90" s="395"/>
      <c r="WU90" s="395"/>
      <c r="WV90" s="395"/>
      <c r="WW90" s="395"/>
      <c r="WX90" s="395"/>
      <c r="WY90" s="395"/>
      <c r="WZ90" s="395"/>
      <c r="XA90" s="395"/>
      <c r="XB90" s="395"/>
      <c r="XC90" s="395"/>
      <c r="XD90" s="395"/>
      <c r="XE90" s="395"/>
      <c r="XF90" s="395"/>
      <c r="XG90" s="395"/>
      <c r="XH90" s="395"/>
      <c r="XI90" s="395"/>
      <c r="XJ90" s="395"/>
      <c r="XK90" s="395"/>
      <c r="XL90" s="395"/>
      <c r="XM90" s="395"/>
      <c r="XN90" s="395"/>
      <c r="XO90" s="395"/>
      <c r="XP90" s="395"/>
      <c r="XQ90" s="395"/>
      <c r="XR90" s="395"/>
      <c r="XS90" s="395"/>
      <c r="XT90" s="395"/>
      <c r="XU90" s="395"/>
      <c r="XV90" s="395"/>
      <c r="XW90" s="395"/>
      <c r="XX90" s="395"/>
      <c r="XY90" s="395"/>
      <c r="XZ90" s="395"/>
      <c r="YA90" s="395"/>
      <c r="YB90" s="395"/>
      <c r="YC90" s="395"/>
      <c r="YD90" s="395"/>
      <c r="YE90" s="395"/>
      <c r="YF90" s="395"/>
      <c r="YG90" s="395"/>
      <c r="YH90" s="395"/>
      <c r="YI90" s="395"/>
      <c r="YJ90" s="395"/>
      <c r="YK90" s="395"/>
      <c r="YL90" s="395"/>
      <c r="YM90" s="395"/>
      <c r="YN90" s="395"/>
      <c r="YO90" s="395"/>
      <c r="YP90" s="395"/>
      <c r="YQ90" s="395"/>
      <c r="YR90" s="395"/>
      <c r="YS90" s="395"/>
      <c r="YT90" s="395"/>
      <c r="YU90" s="395"/>
      <c r="YV90" s="395"/>
      <c r="YW90" s="395"/>
      <c r="YX90" s="395"/>
      <c r="YY90" s="395"/>
      <c r="YZ90" s="395"/>
      <c r="ZA90" s="395"/>
      <c r="ZB90" s="395"/>
      <c r="ZC90" s="395"/>
      <c r="ZD90" s="395"/>
      <c r="ZE90" s="395"/>
      <c r="ZF90" s="395"/>
      <c r="ZG90" s="395"/>
      <c r="ZH90" s="395"/>
      <c r="ZI90" s="395"/>
      <c r="ZJ90" s="395"/>
      <c r="ZK90" s="395"/>
      <c r="ZL90" s="395"/>
      <c r="ZM90" s="395"/>
      <c r="ZN90" s="395"/>
      <c r="ZO90" s="395"/>
      <c r="ZP90" s="395"/>
      <c r="ZQ90" s="395"/>
      <c r="ZR90" s="395"/>
      <c r="ZS90" s="395"/>
      <c r="ZT90" s="395"/>
      <c r="ZU90" s="395"/>
      <c r="ZV90" s="395"/>
      <c r="ZW90" s="395"/>
      <c r="ZX90" s="395"/>
      <c r="ZY90" s="395"/>
      <c r="ZZ90" s="395"/>
      <c r="AAA90" s="395"/>
      <c r="AAB90" s="395"/>
      <c r="AAC90" s="395"/>
      <c r="AAD90" s="395"/>
      <c r="AAE90" s="395"/>
      <c r="AAF90" s="395"/>
      <c r="AAG90" s="395"/>
      <c r="AAH90" s="395"/>
      <c r="AAI90" s="395"/>
      <c r="AAJ90" s="395"/>
      <c r="AAK90" s="395"/>
      <c r="AAL90" s="395"/>
      <c r="AAM90" s="395"/>
      <c r="AAN90" s="395"/>
      <c r="AAO90" s="395"/>
      <c r="AAP90" s="395"/>
      <c r="AAQ90" s="395"/>
      <c r="AAR90" s="395"/>
      <c r="AAS90" s="395"/>
      <c r="AAT90" s="395"/>
      <c r="AAU90" s="395"/>
      <c r="AAV90" s="395"/>
      <c r="AAW90" s="395"/>
      <c r="AAX90" s="395"/>
      <c r="AAY90" s="395"/>
      <c r="AAZ90" s="395"/>
      <c r="ABA90" s="395"/>
      <c r="ABB90" s="395"/>
      <c r="ABC90" s="395"/>
      <c r="ABD90" s="395"/>
      <c r="ABE90" s="395"/>
      <c r="ABF90" s="395"/>
      <c r="ABG90" s="395"/>
      <c r="ABH90" s="395"/>
      <c r="ABI90" s="395"/>
      <c r="ABJ90" s="395"/>
      <c r="ABK90" s="395"/>
      <c r="ABL90" s="395"/>
      <c r="ABM90" s="395"/>
      <c r="ABN90" s="395"/>
      <c r="ABO90" s="395"/>
      <c r="ABP90" s="395"/>
      <c r="ABQ90" s="395"/>
      <c r="ABR90" s="395"/>
      <c r="ABS90" s="395"/>
      <c r="ABT90" s="395"/>
      <c r="ABU90" s="395"/>
      <c r="ABV90" s="395"/>
      <c r="ABW90" s="395"/>
      <c r="ABX90" s="395"/>
      <c r="ABY90" s="395"/>
      <c r="ABZ90" s="395"/>
      <c r="ACA90" s="395"/>
      <c r="ACB90" s="395"/>
      <c r="ACC90" s="395"/>
      <c r="ACD90" s="395"/>
      <c r="ACE90" s="395"/>
      <c r="ACF90" s="395"/>
      <c r="ACG90" s="395"/>
      <c r="ACH90" s="395"/>
      <c r="ACI90" s="395"/>
      <c r="ACJ90" s="395"/>
      <c r="ACK90" s="395"/>
      <c r="ACL90" s="395"/>
      <c r="ACM90" s="395"/>
      <c r="ACN90" s="395"/>
      <c r="ACO90" s="395"/>
      <c r="ACP90" s="395"/>
      <c r="ACQ90" s="395"/>
      <c r="ACR90" s="395"/>
      <c r="ACS90" s="395"/>
      <c r="ACT90" s="395"/>
      <c r="ACU90" s="395"/>
      <c r="ACV90" s="395"/>
      <c r="ACW90" s="395"/>
      <c r="ACX90" s="395"/>
      <c r="ACY90" s="395"/>
      <c r="ACZ90" s="395"/>
      <c r="ADA90" s="395"/>
      <c r="ADB90" s="395"/>
      <c r="ADC90" s="395"/>
      <c r="ADD90" s="395"/>
      <c r="ADE90" s="395"/>
      <c r="ADF90" s="395"/>
      <c r="ADG90" s="395"/>
      <c r="ADH90" s="395"/>
      <c r="ADI90" s="395"/>
      <c r="ADJ90" s="395"/>
      <c r="ADK90" s="395"/>
      <c r="ADL90" s="395"/>
      <c r="ADM90" s="395"/>
      <c r="ADN90" s="395"/>
      <c r="ADO90" s="395"/>
      <c r="ADP90" s="395"/>
      <c r="ADQ90" s="395"/>
      <c r="ADR90" s="395"/>
      <c r="ADS90" s="395"/>
      <c r="ADT90" s="395"/>
      <c r="ADU90" s="395"/>
      <c r="ADV90" s="395"/>
      <c r="ADW90" s="395"/>
      <c r="ADX90" s="395"/>
      <c r="ADY90" s="395"/>
      <c r="ADZ90" s="395"/>
      <c r="AEA90" s="395"/>
      <c r="AEB90" s="395"/>
      <c r="AEC90" s="395"/>
      <c r="AED90" s="395"/>
      <c r="AEE90" s="395"/>
      <c r="AEF90" s="395"/>
      <c r="AEG90" s="395"/>
      <c r="AEH90" s="395"/>
      <c r="AEI90" s="395"/>
      <c r="AEJ90" s="395"/>
      <c r="AEK90" s="395"/>
      <c r="AEL90" s="395"/>
      <c r="AEM90" s="395"/>
      <c r="AEN90" s="395"/>
      <c r="AEO90" s="395"/>
      <c r="AEP90" s="395"/>
      <c r="AEQ90" s="395"/>
      <c r="AER90" s="395"/>
      <c r="AES90" s="395"/>
      <c r="AET90" s="395"/>
      <c r="AEU90" s="395"/>
      <c r="AEV90" s="395"/>
      <c r="AEW90" s="395"/>
      <c r="AEX90" s="395"/>
      <c r="AEY90" s="395"/>
      <c r="AEZ90" s="395"/>
      <c r="AFA90" s="395"/>
      <c r="AFB90" s="395"/>
      <c r="AFC90" s="395"/>
      <c r="AFD90" s="395"/>
      <c r="AFE90" s="395"/>
      <c r="AFF90" s="395"/>
      <c r="AFG90" s="395"/>
      <c r="AFH90" s="395"/>
      <c r="AFI90" s="395"/>
      <c r="AFJ90" s="395"/>
      <c r="AFK90" s="395"/>
      <c r="AFL90" s="395"/>
      <c r="AFM90" s="395"/>
      <c r="AFN90" s="395"/>
      <c r="AFO90" s="395"/>
      <c r="AFP90" s="395"/>
      <c r="AFQ90" s="395"/>
      <c r="AFR90" s="395"/>
      <c r="AFS90" s="395"/>
      <c r="AFT90" s="395"/>
      <c r="AFU90" s="395"/>
      <c r="AFV90" s="395"/>
      <c r="AFW90" s="395"/>
      <c r="AFX90" s="395"/>
      <c r="AFY90" s="395"/>
      <c r="AFZ90" s="395"/>
      <c r="AGA90" s="395"/>
      <c r="AGB90" s="395"/>
      <c r="AGC90" s="395"/>
      <c r="AGD90" s="395"/>
      <c r="AGE90" s="395"/>
      <c r="AGF90" s="395"/>
      <c r="AGG90" s="395"/>
      <c r="AGH90" s="395"/>
      <c r="AGI90" s="395"/>
      <c r="AGJ90" s="395"/>
      <c r="AGK90" s="395"/>
      <c r="AGL90" s="395"/>
      <c r="AGM90" s="395"/>
      <c r="AGN90" s="395"/>
      <c r="AGO90" s="395"/>
      <c r="AGP90" s="395"/>
      <c r="AGQ90" s="395"/>
      <c r="AGR90" s="395"/>
      <c r="AGS90" s="395"/>
      <c r="AGT90" s="395"/>
      <c r="AGU90" s="395"/>
      <c r="AGV90" s="395"/>
      <c r="AGW90" s="395"/>
      <c r="AGX90" s="395"/>
      <c r="AGY90" s="395"/>
      <c r="AGZ90" s="395"/>
      <c r="AHA90" s="395"/>
      <c r="AHB90" s="395"/>
      <c r="AHC90" s="395"/>
      <c r="AHD90" s="395"/>
      <c r="AHE90" s="395"/>
      <c r="AHF90" s="395"/>
      <c r="AHG90" s="395"/>
      <c r="AHH90" s="395"/>
      <c r="AHI90" s="395"/>
      <c r="AHJ90" s="395"/>
      <c r="AHK90" s="395"/>
      <c r="AHL90" s="395"/>
      <c r="AHM90" s="395"/>
      <c r="AHN90" s="395"/>
      <c r="AHO90" s="395"/>
      <c r="AHP90" s="395"/>
      <c r="AHQ90" s="395"/>
      <c r="AHR90" s="395"/>
      <c r="AHS90" s="395"/>
      <c r="AHT90" s="395"/>
      <c r="AHU90" s="395"/>
      <c r="AHV90" s="395"/>
      <c r="AHW90" s="395"/>
      <c r="AHX90" s="395"/>
      <c r="AHY90" s="395"/>
      <c r="AHZ90" s="395"/>
      <c r="AIA90" s="395"/>
      <c r="AIB90" s="395"/>
      <c r="AIC90" s="395"/>
      <c r="AID90" s="395"/>
      <c r="AIE90" s="395"/>
      <c r="AIF90" s="395"/>
      <c r="AIG90" s="395"/>
      <c r="AIH90" s="395"/>
      <c r="AII90" s="395"/>
      <c r="AIJ90" s="395"/>
      <c r="AIK90" s="395"/>
      <c r="AIL90" s="395"/>
      <c r="AIM90" s="395"/>
      <c r="AIN90" s="395"/>
      <c r="AIO90" s="395"/>
      <c r="AIP90" s="395"/>
      <c r="AIQ90" s="395"/>
      <c r="AIR90" s="395"/>
      <c r="AIS90" s="395"/>
      <c r="AIT90" s="395"/>
      <c r="AIU90" s="395"/>
      <c r="AIV90" s="395"/>
      <c r="AIW90" s="395"/>
      <c r="AIX90" s="395"/>
      <c r="AIY90" s="395"/>
      <c r="AIZ90" s="395"/>
      <c r="AJA90" s="395"/>
      <c r="AJB90" s="395"/>
      <c r="AJC90" s="395"/>
      <c r="AJD90" s="395"/>
      <c r="AJE90" s="395"/>
      <c r="AJF90" s="395"/>
      <c r="AJG90" s="395"/>
      <c r="AJH90" s="395"/>
      <c r="AJI90" s="395"/>
      <c r="AJJ90" s="395"/>
      <c r="AJK90" s="395"/>
      <c r="AJL90" s="395"/>
      <c r="AJM90" s="395"/>
      <c r="AJN90" s="395"/>
      <c r="AJO90" s="395"/>
      <c r="AJP90" s="395"/>
      <c r="AJQ90" s="395"/>
      <c r="AJR90" s="395"/>
      <c r="AJS90" s="395"/>
      <c r="AJT90" s="395"/>
      <c r="AJU90" s="395"/>
      <c r="AJV90" s="395"/>
      <c r="AJW90" s="395"/>
      <c r="AJX90" s="395"/>
      <c r="AJY90" s="395"/>
      <c r="AJZ90" s="395"/>
      <c r="AKA90" s="395"/>
      <c r="AKB90" s="395"/>
      <c r="AKC90" s="395"/>
      <c r="AKD90" s="395"/>
      <c r="AKE90" s="395"/>
      <c r="AKF90" s="395"/>
      <c r="AKG90" s="395"/>
      <c r="AKH90" s="395"/>
      <c r="AKI90" s="395"/>
      <c r="AKJ90" s="395"/>
      <c r="AKK90" s="395"/>
      <c r="AKL90" s="395"/>
      <c r="AKM90" s="395"/>
      <c r="AKN90" s="395"/>
      <c r="AKO90" s="395"/>
      <c r="AKP90" s="395"/>
      <c r="AKQ90" s="395"/>
      <c r="AKR90" s="395"/>
      <c r="AKS90" s="395"/>
      <c r="AKT90" s="395"/>
      <c r="AKU90" s="395"/>
      <c r="AKV90" s="395"/>
      <c r="AKW90" s="395"/>
      <c r="AKX90" s="395"/>
      <c r="AKY90" s="395"/>
      <c r="AKZ90" s="395"/>
      <c r="ALA90" s="395"/>
      <c r="ALB90" s="395"/>
      <c r="ALC90" s="395"/>
      <c r="ALD90" s="395"/>
      <c r="ALE90" s="395"/>
      <c r="ALF90" s="395"/>
      <c r="ALG90" s="395"/>
      <c r="ALH90" s="395"/>
      <c r="ALI90" s="395"/>
      <c r="ALJ90" s="395"/>
      <c r="ALK90" s="395"/>
      <c r="ALL90" s="395"/>
      <c r="ALM90" s="395"/>
      <c r="ALN90" s="395"/>
      <c r="ALO90" s="395"/>
      <c r="ALP90" s="395"/>
      <c r="ALQ90" s="395"/>
      <c r="ALR90" s="395"/>
      <c r="ALS90" s="395"/>
      <c r="ALT90" s="395"/>
      <c r="ALU90" s="395"/>
      <c r="ALV90" s="395"/>
      <c r="ALW90" s="395"/>
      <c r="ALX90" s="395"/>
      <c r="ALY90" s="395"/>
      <c r="ALZ90" s="395"/>
      <c r="AMA90" s="395"/>
      <c r="AMB90" s="395"/>
      <c r="AMC90" s="395"/>
      <c r="AMD90" s="395"/>
      <c r="AME90" s="395"/>
      <c r="AMF90" s="395"/>
      <c r="AMG90" s="395"/>
      <c r="AMH90" s="395"/>
      <c r="AMI90" s="395"/>
      <c r="AMJ90" s="395"/>
      <c r="AMK90" s="395"/>
      <c r="AML90" s="395"/>
      <c r="AMM90" s="395"/>
      <c r="AMN90" s="395"/>
      <c r="AMO90" s="395"/>
      <c r="AMP90" s="395"/>
      <c r="AMQ90" s="395"/>
      <c r="AMR90" s="395"/>
      <c r="AMS90" s="395"/>
      <c r="AMT90" s="395"/>
      <c r="AMU90" s="395"/>
      <c r="AMV90" s="395"/>
      <c r="AMW90" s="395"/>
      <c r="AMX90" s="395"/>
      <c r="AMY90" s="395"/>
      <c r="AMZ90" s="395"/>
      <c r="ANA90" s="395"/>
      <c r="ANB90" s="395"/>
      <c r="ANC90" s="395"/>
      <c r="AND90" s="395"/>
      <c r="ANE90" s="395"/>
      <c r="ANF90" s="395"/>
      <c r="ANG90" s="395"/>
      <c r="ANH90" s="395"/>
      <c r="ANI90" s="395"/>
      <c r="ANJ90" s="395"/>
      <c r="ANK90" s="395"/>
      <c r="ANL90" s="395"/>
      <c r="ANM90" s="395"/>
      <c r="ANN90" s="395"/>
      <c r="ANO90" s="395"/>
      <c r="ANP90" s="395"/>
      <c r="ANQ90" s="395"/>
      <c r="ANR90" s="395"/>
      <c r="ANS90" s="395"/>
      <c r="ANT90" s="395"/>
      <c r="ANU90" s="395"/>
      <c r="ANV90" s="395"/>
      <c r="ANW90" s="395"/>
      <c r="ANX90" s="395"/>
      <c r="ANY90" s="395"/>
      <c r="ANZ90" s="395"/>
      <c r="AOA90" s="395"/>
      <c r="AOB90" s="395"/>
      <c r="AOC90" s="395"/>
      <c r="AOD90" s="395"/>
      <c r="AOE90" s="395"/>
      <c r="AOF90" s="395"/>
      <c r="AOG90" s="395"/>
      <c r="AOH90" s="395"/>
      <c r="AOI90" s="395"/>
      <c r="AOJ90" s="395"/>
      <c r="AOK90" s="395"/>
      <c r="AOL90" s="395"/>
      <c r="AOM90" s="395"/>
      <c r="AON90" s="395"/>
      <c r="AOO90" s="395"/>
      <c r="AOP90" s="395"/>
      <c r="AOQ90" s="395"/>
      <c r="AOR90" s="395"/>
      <c r="AOS90" s="395"/>
      <c r="AOT90" s="395"/>
      <c r="AOU90" s="395"/>
      <c r="AOV90" s="395"/>
      <c r="AOW90" s="395"/>
      <c r="AOX90" s="395"/>
      <c r="AOY90" s="395"/>
      <c r="AOZ90" s="395"/>
      <c r="APA90" s="395"/>
      <c r="APB90" s="395"/>
      <c r="APC90" s="395"/>
      <c r="APD90" s="395"/>
      <c r="APE90" s="395"/>
      <c r="APF90" s="395"/>
      <c r="APG90" s="395"/>
      <c r="APH90" s="395"/>
      <c r="API90" s="395"/>
      <c r="APJ90" s="395"/>
      <c r="APK90" s="395"/>
      <c r="APL90" s="395"/>
      <c r="APM90" s="395"/>
      <c r="APN90" s="395"/>
      <c r="APO90" s="395"/>
      <c r="APP90" s="395"/>
      <c r="APQ90" s="395"/>
      <c r="APR90" s="395"/>
      <c r="APS90" s="395"/>
      <c r="APT90" s="395"/>
      <c r="APU90" s="395"/>
      <c r="APV90" s="395"/>
      <c r="APW90" s="395"/>
      <c r="APX90" s="395"/>
      <c r="APY90" s="395"/>
      <c r="APZ90" s="395"/>
      <c r="AQA90" s="395"/>
      <c r="AQB90" s="395"/>
      <c r="AQC90" s="395"/>
      <c r="AQD90" s="395"/>
      <c r="AQE90" s="395"/>
      <c r="AQF90" s="395"/>
      <c r="AQG90" s="395"/>
      <c r="AQH90" s="395"/>
      <c r="AQI90" s="395"/>
      <c r="AQJ90" s="395"/>
      <c r="AQK90" s="395"/>
      <c r="AQL90" s="395"/>
      <c r="AQM90" s="395"/>
      <c r="AQN90" s="395"/>
      <c r="AQO90" s="395"/>
      <c r="AQP90" s="395"/>
      <c r="AQQ90" s="395"/>
      <c r="AQR90" s="395"/>
      <c r="AQS90" s="395"/>
      <c r="AQT90" s="395"/>
      <c r="AQU90" s="395"/>
      <c r="AQV90" s="395"/>
      <c r="AQW90" s="395"/>
      <c r="AQX90" s="395"/>
      <c r="AQY90" s="395"/>
      <c r="AQZ90" s="395"/>
      <c r="ARA90" s="395"/>
      <c r="ARB90" s="395"/>
      <c r="ARC90" s="395"/>
      <c r="ARD90" s="395"/>
      <c r="ARE90" s="395"/>
      <c r="ARF90" s="395"/>
      <c r="ARG90" s="395"/>
      <c r="ARH90" s="395"/>
      <c r="ARI90" s="395"/>
      <c r="ARJ90" s="395"/>
      <c r="ARK90" s="395"/>
      <c r="ARL90" s="395"/>
      <c r="ARM90" s="395"/>
      <c r="ARN90" s="395"/>
      <c r="ARO90" s="395"/>
      <c r="ARP90" s="395"/>
      <c r="ARQ90" s="395"/>
      <c r="ARR90" s="395"/>
      <c r="ARS90" s="395"/>
      <c r="ART90" s="395"/>
      <c r="ARU90" s="395"/>
      <c r="ARV90" s="395"/>
      <c r="ARW90" s="395"/>
      <c r="ARX90" s="395"/>
      <c r="ARY90" s="395"/>
      <c r="ARZ90" s="395"/>
      <c r="ASA90" s="395"/>
      <c r="ASB90" s="395"/>
      <c r="ASC90" s="395"/>
      <c r="ASD90" s="395"/>
      <c r="ASE90" s="395"/>
      <c r="ASF90" s="395"/>
      <c r="ASG90" s="395"/>
      <c r="ASH90" s="395"/>
      <c r="ASI90" s="395"/>
      <c r="ASJ90" s="395"/>
      <c r="ASK90" s="395"/>
      <c r="ASL90" s="395"/>
      <c r="ASM90" s="395"/>
      <c r="ASN90" s="395"/>
      <c r="ASO90" s="395"/>
      <c r="ASP90" s="395"/>
      <c r="ASQ90" s="395"/>
      <c r="ASR90" s="395"/>
      <c r="ASS90" s="395"/>
      <c r="AST90" s="395"/>
      <c r="ASU90" s="395"/>
      <c r="ASV90" s="395"/>
      <c r="ASW90" s="395"/>
      <c r="ASX90" s="395"/>
      <c r="ASY90" s="395"/>
      <c r="ASZ90" s="395"/>
      <c r="ATA90" s="395"/>
      <c r="ATB90" s="395"/>
      <c r="ATC90" s="395"/>
      <c r="ATD90" s="395"/>
      <c r="ATE90" s="395"/>
      <c r="ATF90" s="395"/>
      <c r="ATG90" s="395"/>
      <c r="ATH90" s="395"/>
      <c r="ATI90" s="395"/>
      <c r="ATJ90" s="395"/>
      <c r="ATK90" s="395"/>
      <c r="ATL90" s="395"/>
      <c r="ATM90" s="395"/>
      <c r="ATN90" s="395"/>
      <c r="ATO90" s="395"/>
      <c r="ATP90" s="395"/>
      <c r="ATQ90" s="395"/>
      <c r="ATR90" s="395"/>
      <c r="ATS90" s="395"/>
      <c r="ATT90" s="395"/>
      <c r="ATU90" s="395"/>
      <c r="ATV90" s="395"/>
      <c r="ATW90" s="395"/>
      <c r="ATX90" s="395"/>
      <c r="ATY90" s="395"/>
      <c r="ATZ90" s="395"/>
      <c r="AUA90" s="395"/>
      <c r="AUB90" s="395"/>
      <c r="AUC90" s="395"/>
      <c r="AUD90" s="395"/>
      <c r="AUE90" s="395"/>
      <c r="AUF90" s="395"/>
      <c r="AUG90" s="395"/>
      <c r="AUH90" s="395"/>
      <c r="AUI90" s="395"/>
      <c r="AUJ90" s="395"/>
      <c r="AUK90" s="395"/>
      <c r="AUL90" s="395"/>
      <c r="AUM90" s="395"/>
      <c r="AUN90" s="395"/>
      <c r="AUO90" s="395"/>
      <c r="AUP90" s="395"/>
      <c r="AUQ90" s="395"/>
      <c r="AUR90" s="395"/>
      <c r="AUS90" s="395"/>
      <c r="AUT90" s="395"/>
      <c r="AUU90" s="395"/>
      <c r="AUV90" s="395"/>
      <c r="AUW90" s="395"/>
      <c r="AUX90" s="395"/>
      <c r="AUY90" s="395"/>
      <c r="AUZ90" s="395"/>
      <c r="AVA90" s="395"/>
      <c r="AVB90" s="395"/>
      <c r="AVC90" s="395"/>
      <c r="AVD90" s="395"/>
      <c r="AVE90" s="395"/>
      <c r="AVF90" s="395"/>
      <c r="AVG90" s="395"/>
      <c r="AVH90" s="395"/>
      <c r="AVI90" s="395"/>
      <c r="AVJ90" s="395"/>
      <c r="AVK90" s="395"/>
      <c r="AVL90" s="395"/>
      <c r="AVM90" s="395"/>
      <c r="AVN90" s="395"/>
      <c r="AVO90" s="395"/>
      <c r="AVP90" s="395"/>
      <c r="AVQ90" s="395"/>
      <c r="AVR90" s="395"/>
      <c r="AVS90" s="395"/>
      <c r="AVT90" s="395"/>
      <c r="AVU90" s="395"/>
      <c r="AVV90" s="395"/>
      <c r="AVW90" s="395"/>
      <c r="AVX90" s="395"/>
      <c r="AVY90" s="395"/>
      <c r="AVZ90" s="395"/>
      <c r="AWA90" s="395"/>
      <c r="AWB90" s="395"/>
      <c r="AWC90" s="395"/>
      <c r="AWD90" s="395"/>
      <c r="AWE90" s="395"/>
      <c r="AWF90" s="395"/>
      <c r="AWG90" s="395"/>
      <c r="AWH90" s="395"/>
      <c r="AWI90" s="395"/>
      <c r="AWJ90" s="395"/>
      <c r="AWK90" s="395"/>
      <c r="AWL90" s="395"/>
      <c r="AWM90" s="395"/>
      <c r="AWN90" s="395"/>
      <c r="AWO90" s="395"/>
      <c r="AWP90" s="395"/>
      <c r="AWQ90" s="395"/>
      <c r="AWR90" s="395"/>
      <c r="AWS90" s="395"/>
      <c r="AWT90" s="395"/>
      <c r="AWU90" s="395"/>
      <c r="AWV90" s="395"/>
      <c r="AWW90" s="395"/>
      <c r="AWX90" s="395"/>
      <c r="AWY90" s="395"/>
      <c r="AWZ90" s="395"/>
      <c r="AXA90" s="395"/>
      <c r="AXB90" s="395"/>
      <c r="AXC90" s="395"/>
      <c r="AXD90" s="395"/>
      <c r="AXE90" s="395"/>
      <c r="AXF90" s="395"/>
      <c r="AXG90" s="395"/>
      <c r="AXH90" s="395"/>
      <c r="AXI90" s="395"/>
      <c r="AXJ90" s="395"/>
      <c r="AXK90" s="395"/>
      <c r="AXL90" s="395"/>
      <c r="AXM90" s="395"/>
      <c r="AXN90" s="395"/>
      <c r="AXO90" s="395"/>
      <c r="AXP90" s="395"/>
      <c r="AXQ90" s="395"/>
      <c r="AXR90" s="395"/>
      <c r="AXS90" s="395"/>
      <c r="AXT90" s="395"/>
      <c r="AXU90" s="395"/>
      <c r="AXV90" s="395"/>
      <c r="AXW90" s="395"/>
      <c r="AXX90" s="395"/>
      <c r="AXY90" s="395"/>
      <c r="AXZ90" s="395"/>
      <c r="AYA90" s="395"/>
      <c r="AYB90" s="395"/>
      <c r="AYC90" s="395"/>
      <c r="AYD90" s="395"/>
      <c r="AYE90" s="395"/>
      <c r="AYF90" s="395"/>
      <c r="AYG90" s="395"/>
      <c r="AYH90" s="395"/>
      <c r="AYI90" s="395"/>
      <c r="AYJ90" s="395"/>
      <c r="AYK90" s="395"/>
      <c r="AYL90" s="395"/>
      <c r="AYM90" s="395"/>
      <c r="AYN90" s="395"/>
      <c r="AYO90" s="395"/>
      <c r="AYP90" s="395"/>
      <c r="AYQ90" s="395"/>
      <c r="AYR90" s="395"/>
      <c r="AYS90" s="395"/>
      <c r="AYT90" s="395"/>
      <c r="AYU90" s="395"/>
      <c r="AYV90" s="395"/>
      <c r="AYW90" s="395"/>
      <c r="AYX90" s="395"/>
      <c r="AYY90" s="395"/>
      <c r="AYZ90" s="395"/>
      <c r="AZA90" s="395"/>
      <c r="AZB90" s="395"/>
      <c r="AZC90" s="395"/>
      <c r="AZD90" s="395"/>
      <c r="AZE90" s="395"/>
      <c r="AZF90" s="395"/>
      <c r="AZG90" s="395"/>
      <c r="AZH90" s="395"/>
      <c r="AZI90" s="395"/>
      <c r="AZJ90" s="395"/>
      <c r="AZK90" s="395"/>
      <c r="AZL90" s="395"/>
      <c r="AZM90" s="395"/>
      <c r="AZN90" s="395"/>
      <c r="AZO90" s="395"/>
      <c r="AZP90" s="395"/>
      <c r="AZQ90" s="395"/>
      <c r="AZR90" s="395"/>
      <c r="AZS90" s="395"/>
      <c r="AZT90" s="395"/>
      <c r="AZU90" s="395"/>
      <c r="AZV90" s="395"/>
      <c r="AZW90" s="395"/>
      <c r="AZX90" s="395"/>
      <c r="AZY90" s="395"/>
      <c r="AZZ90" s="395"/>
      <c r="BAA90" s="395"/>
      <c r="BAB90" s="395"/>
      <c r="BAC90" s="395"/>
      <c r="BAD90" s="395"/>
      <c r="BAE90" s="395"/>
      <c r="BAF90" s="395"/>
      <c r="BAG90" s="395"/>
      <c r="BAH90" s="395"/>
      <c r="BAI90" s="395"/>
      <c r="BAJ90" s="395"/>
      <c r="BAK90" s="395"/>
      <c r="BAL90" s="395"/>
      <c r="BAM90" s="395"/>
      <c r="BAN90" s="395"/>
      <c r="BAO90" s="395"/>
      <c r="BAP90" s="395"/>
      <c r="BAQ90" s="395"/>
      <c r="BAR90" s="395"/>
      <c r="BAS90" s="395"/>
      <c r="BAT90" s="395"/>
      <c r="BAU90" s="395"/>
      <c r="BAV90" s="395"/>
      <c r="BAW90" s="395"/>
      <c r="BAX90" s="395"/>
      <c r="BAY90" s="395"/>
      <c r="BAZ90" s="395"/>
      <c r="BBA90" s="395"/>
      <c r="BBB90" s="395"/>
      <c r="BBC90" s="395"/>
      <c r="BBD90" s="395"/>
      <c r="BBE90" s="395"/>
      <c r="BBF90" s="395"/>
      <c r="BBG90" s="395"/>
      <c r="BBH90" s="395"/>
      <c r="BBI90" s="395"/>
      <c r="BBJ90" s="395"/>
      <c r="BBK90" s="395"/>
      <c r="BBL90" s="395"/>
      <c r="BBM90" s="395"/>
      <c r="BBN90" s="395"/>
      <c r="BBO90" s="395"/>
      <c r="BBP90" s="395"/>
      <c r="BBQ90" s="395"/>
      <c r="BBR90" s="395"/>
      <c r="BBS90" s="395"/>
      <c r="BBT90" s="395"/>
      <c r="BBU90" s="395"/>
      <c r="BBV90" s="395"/>
      <c r="BBW90" s="395"/>
      <c r="BBX90" s="395"/>
      <c r="BBY90" s="395"/>
      <c r="BBZ90" s="395"/>
      <c r="BCA90" s="395"/>
      <c r="BCB90" s="395"/>
      <c r="BCC90" s="395"/>
      <c r="BCD90" s="395"/>
      <c r="BCE90" s="395"/>
      <c r="BCF90" s="395"/>
      <c r="BCG90" s="395"/>
      <c r="BCH90" s="395"/>
      <c r="BCI90" s="395"/>
      <c r="BCJ90" s="395"/>
      <c r="BCK90" s="395"/>
      <c r="BCL90" s="395"/>
      <c r="BCM90" s="395"/>
      <c r="BCN90" s="395"/>
      <c r="BCO90" s="395"/>
      <c r="BCP90" s="395"/>
      <c r="BCQ90" s="395"/>
      <c r="BCR90" s="395"/>
      <c r="BCS90" s="395"/>
      <c r="BCT90" s="395"/>
      <c r="BCU90" s="395"/>
      <c r="BCV90" s="395"/>
      <c r="BCW90" s="395"/>
      <c r="BCX90" s="395"/>
      <c r="BCY90" s="395"/>
      <c r="BCZ90" s="395"/>
      <c r="BDA90" s="395"/>
      <c r="BDB90" s="395"/>
      <c r="BDC90" s="395"/>
      <c r="BDD90" s="395"/>
      <c r="BDE90" s="395"/>
      <c r="BDF90" s="395"/>
      <c r="BDG90" s="395"/>
      <c r="BDH90" s="395"/>
      <c r="BDI90" s="395"/>
      <c r="BDJ90" s="395"/>
      <c r="BDK90" s="395"/>
      <c r="BDL90" s="395"/>
      <c r="BDM90" s="395"/>
      <c r="BDN90" s="395"/>
      <c r="BDO90" s="395"/>
      <c r="BDP90" s="395"/>
      <c r="BDQ90" s="395"/>
      <c r="BDR90" s="395"/>
      <c r="BDS90" s="395"/>
      <c r="BDT90" s="395"/>
      <c r="BDU90" s="395"/>
      <c r="BDV90" s="395"/>
      <c r="BDW90" s="395"/>
      <c r="BDX90" s="395"/>
      <c r="BDY90" s="395"/>
      <c r="BDZ90" s="395"/>
      <c r="BEA90" s="395"/>
      <c r="BEB90" s="395"/>
      <c r="BEC90" s="395"/>
      <c r="BED90" s="395"/>
      <c r="BEE90" s="395"/>
      <c r="BEF90" s="395"/>
      <c r="BEG90" s="395"/>
      <c r="BEH90" s="395"/>
      <c r="BEI90" s="395"/>
      <c r="BEJ90" s="395"/>
      <c r="BEK90" s="395"/>
      <c r="BEL90" s="395"/>
      <c r="BEM90" s="395"/>
      <c r="BEN90" s="395"/>
      <c r="BEO90" s="395"/>
      <c r="BEP90" s="395"/>
      <c r="BEQ90" s="395"/>
      <c r="BER90" s="395"/>
      <c r="BES90" s="395"/>
      <c r="BET90" s="395"/>
      <c r="BEU90" s="395"/>
      <c r="BEV90" s="395"/>
      <c r="BEW90" s="395"/>
      <c r="BEX90" s="395"/>
      <c r="BEY90" s="395"/>
      <c r="BEZ90" s="395"/>
      <c r="BFA90" s="395"/>
      <c r="BFB90" s="395"/>
      <c r="BFC90" s="395"/>
      <c r="BFD90" s="395"/>
      <c r="BFE90" s="395"/>
      <c r="BFF90" s="395"/>
      <c r="BFG90" s="395"/>
      <c r="BFH90" s="395"/>
      <c r="BFI90" s="395"/>
      <c r="BFJ90" s="395"/>
      <c r="BFK90" s="395"/>
      <c r="BFL90" s="395"/>
      <c r="BFM90" s="395"/>
      <c r="BFN90" s="395"/>
      <c r="BFO90" s="395"/>
      <c r="BFP90" s="395"/>
      <c r="BFQ90" s="395"/>
      <c r="BFR90" s="395"/>
      <c r="BFS90" s="395"/>
      <c r="BFT90" s="395"/>
      <c r="BFU90" s="395"/>
      <c r="BFV90" s="395"/>
      <c r="BFW90" s="395"/>
      <c r="BFX90" s="395"/>
      <c r="BFY90" s="395"/>
      <c r="BFZ90" s="395"/>
      <c r="BGA90" s="395"/>
      <c r="BGB90" s="395"/>
      <c r="BGC90" s="395"/>
      <c r="BGD90" s="395"/>
      <c r="BGE90" s="395"/>
      <c r="BGF90" s="395"/>
      <c r="BGG90" s="395"/>
      <c r="BGH90" s="395"/>
      <c r="BGI90" s="395"/>
      <c r="BGJ90" s="395"/>
      <c r="BGK90" s="395"/>
      <c r="BGL90" s="395"/>
      <c r="BGM90" s="395"/>
      <c r="BGN90" s="395"/>
      <c r="BGO90" s="395"/>
      <c r="BGP90" s="395"/>
      <c r="BGQ90" s="395"/>
      <c r="BGR90" s="395"/>
      <c r="BGS90" s="395"/>
      <c r="BGT90" s="395"/>
      <c r="BGU90" s="395"/>
      <c r="BGV90" s="395"/>
      <c r="BGW90" s="395"/>
      <c r="BGX90" s="395"/>
      <c r="BGY90" s="395"/>
      <c r="BGZ90" s="395"/>
      <c r="BHA90" s="395"/>
      <c r="BHB90" s="395"/>
      <c r="BHC90" s="395"/>
      <c r="BHD90" s="395"/>
      <c r="BHE90" s="395"/>
      <c r="BHF90" s="395"/>
      <c r="BHG90" s="395"/>
      <c r="BHH90" s="395"/>
      <c r="BHI90" s="395"/>
      <c r="BHJ90" s="395"/>
      <c r="BHK90" s="395"/>
      <c r="BHL90" s="395"/>
      <c r="BHM90" s="395"/>
      <c r="BHN90" s="395"/>
      <c r="BHO90" s="395"/>
      <c r="BHP90" s="395"/>
      <c r="BHQ90" s="395"/>
      <c r="BHR90" s="395"/>
      <c r="BHS90" s="395"/>
      <c r="BHT90" s="395"/>
      <c r="BHU90" s="395"/>
      <c r="BHV90" s="395"/>
      <c r="BHW90" s="395"/>
      <c r="BHX90" s="395"/>
      <c r="BHY90" s="395"/>
      <c r="BHZ90" s="395"/>
      <c r="BIA90" s="395"/>
      <c r="BIB90" s="395"/>
      <c r="BIC90" s="395"/>
      <c r="BID90" s="395"/>
      <c r="BIE90" s="395"/>
      <c r="BIF90" s="395"/>
      <c r="BIG90" s="395"/>
      <c r="BIH90" s="395"/>
      <c r="BII90" s="395"/>
      <c r="BIJ90" s="395"/>
      <c r="BIK90" s="395"/>
      <c r="BIL90" s="395"/>
      <c r="BIM90" s="395"/>
      <c r="BIN90" s="395"/>
      <c r="BIO90" s="395"/>
      <c r="BIP90" s="395"/>
      <c r="BIQ90" s="395"/>
      <c r="BIR90" s="395"/>
      <c r="BIS90" s="395"/>
      <c r="BIT90" s="395"/>
      <c r="BIU90" s="395"/>
      <c r="BIV90" s="395"/>
      <c r="BIW90" s="395"/>
      <c r="BIX90" s="395"/>
      <c r="BIY90" s="395"/>
      <c r="BIZ90" s="395"/>
      <c r="BJA90" s="395"/>
    </row>
    <row r="91" spans="1:1613" s="247" customFormat="1" ht="16.5" customHeight="1" thickTop="1" thickBot="1" x14ac:dyDescent="0.3">
      <c r="A91" s="390"/>
      <c r="B91" s="391"/>
      <c r="C91" s="392"/>
      <c r="D91" s="629" t="s">
        <v>497</v>
      </c>
      <c r="E91" s="630"/>
      <c r="F91" s="630"/>
      <c r="G91" s="630"/>
      <c r="H91" s="630"/>
      <c r="I91" s="630"/>
      <c r="J91" s="630"/>
      <c r="K91" s="630"/>
      <c r="L91" s="630"/>
      <c r="M91" s="630"/>
      <c r="N91" s="630"/>
      <c r="O91" s="630"/>
      <c r="P91" s="630"/>
      <c r="Q91" s="631"/>
    </row>
    <row r="92" spans="1:1613" ht="16.5" customHeight="1" thickTop="1" thickBot="1" x14ac:dyDescent="0.3">
      <c r="A92" s="600" t="s">
        <v>212</v>
      </c>
      <c r="B92" s="601"/>
      <c r="C92" s="602"/>
      <c r="D92" s="632"/>
      <c r="E92" s="633"/>
      <c r="F92" s="633"/>
      <c r="G92" s="633"/>
      <c r="H92" s="633"/>
      <c r="I92" s="633"/>
      <c r="J92" s="633"/>
      <c r="K92" s="633"/>
      <c r="L92" s="633"/>
      <c r="M92" s="633"/>
      <c r="N92" s="633"/>
      <c r="O92" s="633"/>
      <c r="P92" s="633"/>
      <c r="Q92" s="634"/>
      <c r="R92" s="250"/>
    </row>
    <row r="93" spans="1:1613" ht="15.75" thickTop="1" x14ac:dyDescent="0.25">
      <c r="A93" s="127">
        <v>520</v>
      </c>
      <c r="B93" s="42">
        <v>5270</v>
      </c>
      <c r="C93" s="133" t="s">
        <v>219</v>
      </c>
      <c r="D93" s="24">
        <v>22724.36</v>
      </c>
      <c r="E93" s="24">
        <v>16922.04</v>
      </c>
      <c r="F93" s="24">
        <v>13755.93</v>
      </c>
      <c r="G93" s="31">
        <v>14568.96</v>
      </c>
      <c r="H93" s="23">
        <v>12962</v>
      </c>
      <c r="I93" s="250">
        <v>6418.27</v>
      </c>
      <c r="J93" s="24">
        <v>1063.08</v>
      </c>
      <c r="K93" s="24">
        <v>1063.08</v>
      </c>
      <c r="L93" s="24">
        <v>1063.08</v>
      </c>
      <c r="M93" s="24">
        <v>1063.08</v>
      </c>
      <c r="N93" s="24">
        <v>1066.19</v>
      </c>
      <c r="O93" s="24">
        <v>0</v>
      </c>
      <c r="P93" s="31">
        <f>SUM(I93:O93)</f>
        <v>11736.78</v>
      </c>
      <c r="Q93" s="335">
        <v>20000</v>
      </c>
      <c r="R93" s="250"/>
    </row>
    <row r="94" spans="1:1613" x14ac:dyDescent="0.25">
      <c r="A94" s="127">
        <v>520</v>
      </c>
      <c r="B94" s="42">
        <v>5275</v>
      </c>
      <c r="C94" s="133" t="s">
        <v>220</v>
      </c>
      <c r="D94" s="24">
        <v>302.39999999999998</v>
      </c>
      <c r="E94" s="24">
        <v>507.6</v>
      </c>
      <c r="F94" s="24">
        <v>51.4</v>
      </c>
      <c r="G94" s="31">
        <v>366.12</v>
      </c>
      <c r="H94" s="23">
        <v>782</v>
      </c>
      <c r="I94" s="24">
        <v>273.60000000000002</v>
      </c>
      <c r="J94" s="24">
        <v>0</v>
      </c>
      <c r="K94" s="24">
        <v>0</v>
      </c>
      <c r="L94" s="24"/>
      <c r="M94" s="24">
        <v>336</v>
      </c>
      <c r="N94" s="24">
        <v>0</v>
      </c>
      <c r="O94" s="24"/>
      <c r="P94" s="31">
        <f t="shared" ref="P94:P101" si="15">SUM(I94:O94)</f>
        <v>609.6</v>
      </c>
      <c r="Q94" s="269">
        <v>1500</v>
      </c>
      <c r="R94" s="250"/>
    </row>
    <row r="95" spans="1:1613" x14ac:dyDescent="0.25">
      <c r="A95" s="127">
        <v>520</v>
      </c>
      <c r="B95" s="42">
        <v>5280</v>
      </c>
      <c r="C95" s="133" t="s">
        <v>221</v>
      </c>
      <c r="D95" s="24">
        <v>402</v>
      </c>
      <c r="E95" s="24">
        <v>529.75</v>
      </c>
      <c r="F95" s="24">
        <v>214.44</v>
      </c>
      <c r="G95" s="31">
        <v>612.98</v>
      </c>
      <c r="H95" s="23">
        <v>322</v>
      </c>
      <c r="I95" s="24">
        <v>323.92</v>
      </c>
      <c r="J95" s="24">
        <v>68.290000000000006</v>
      </c>
      <c r="K95" s="24">
        <v>0</v>
      </c>
      <c r="L95" s="24">
        <v>147.93</v>
      </c>
      <c r="M95" s="24">
        <v>68.290000000000006</v>
      </c>
      <c r="N95" s="24">
        <v>0</v>
      </c>
      <c r="O95" s="24"/>
      <c r="P95" s="31">
        <f t="shared" si="15"/>
        <v>608.43000000000006</v>
      </c>
      <c r="Q95" s="269">
        <v>1000</v>
      </c>
      <c r="R95" s="250"/>
    </row>
    <row r="96" spans="1:1613" x14ac:dyDescent="0.25">
      <c r="A96" s="127">
        <v>520</v>
      </c>
      <c r="B96" s="42">
        <v>5370</v>
      </c>
      <c r="C96" s="133" t="s">
        <v>154</v>
      </c>
      <c r="D96" s="24">
        <v>7562.99</v>
      </c>
      <c r="E96" s="24">
        <v>4325.8500000000004</v>
      </c>
      <c r="F96" s="24">
        <v>4781.93</v>
      </c>
      <c r="G96" s="31">
        <v>5181.6499999999996</v>
      </c>
      <c r="H96" s="23">
        <v>5482</v>
      </c>
      <c r="I96" s="24">
        <v>2638.14</v>
      </c>
      <c r="J96" s="24">
        <v>405.25</v>
      </c>
      <c r="K96" s="24">
        <v>405.25</v>
      </c>
      <c r="L96" s="24">
        <v>405.25</v>
      </c>
      <c r="M96" s="24">
        <v>546.48</v>
      </c>
      <c r="N96" s="24">
        <v>405.25</v>
      </c>
      <c r="O96" s="24"/>
      <c r="P96" s="31">
        <f t="shared" si="15"/>
        <v>4805.62</v>
      </c>
      <c r="Q96" s="269">
        <v>10000</v>
      </c>
      <c r="R96" s="250"/>
    </row>
    <row r="97" spans="1:1613" x14ac:dyDescent="0.25">
      <c r="A97" s="127">
        <v>520</v>
      </c>
      <c r="B97" s="42">
        <v>5400</v>
      </c>
      <c r="C97" s="133" t="s">
        <v>222</v>
      </c>
      <c r="D97" s="24">
        <v>5442.65</v>
      </c>
      <c r="E97" s="24">
        <v>2731.54</v>
      </c>
      <c r="F97" s="24">
        <v>3173.68</v>
      </c>
      <c r="G97" s="31">
        <v>3573.64</v>
      </c>
      <c r="H97" s="23">
        <v>3152</v>
      </c>
      <c r="I97" s="24">
        <v>1718.93</v>
      </c>
      <c r="J97" s="24">
        <v>238.16</v>
      </c>
      <c r="K97" s="24">
        <v>238.16</v>
      </c>
      <c r="L97" s="24">
        <v>238.16</v>
      </c>
      <c r="M97" s="24">
        <v>357.24</v>
      </c>
      <c r="N97" s="24">
        <v>238.16</v>
      </c>
      <c r="O97" s="24"/>
      <c r="P97" s="31">
        <f t="shared" si="15"/>
        <v>3028.8099999999995</v>
      </c>
      <c r="Q97" s="269">
        <v>5000</v>
      </c>
      <c r="R97" s="250"/>
    </row>
    <row r="98" spans="1:1613" x14ac:dyDescent="0.25">
      <c r="A98" s="127">
        <v>520</v>
      </c>
      <c r="B98" s="42">
        <v>5410</v>
      </c>
      <c r="C98" s="133" t="s">
        <v>156</v>
      </c>
      <c r="D98" s="24">
        <v>103343.86</v>
      </c>
      <c r="E98" s="24">
        <v>61080.75</v>
      </c>
      <c r="F98" s="24">
        <v>63758.95</v>
      </c>
      <c r="G98" s="31">
        <v>70488.25</v>
      </c>
      <c r="H98" s="23">
        <v>70800</v>
      </c>
      <c r="I98" s="24">
        <v>32028.54</v>
      </c>
      <c r="J98" s="24">
        <v>5592.32</v>
      </c>
      <c r="K98" s="24">
        <v>5592.32</v>
      </c>
      <c r="L98" s="24">
        <v>5592.32</v>
      </c>
      <c r="M98" s="24">
        <v>7438.48</v>
      </c>
      <c r="N98" s="24">
        <v>5592.32</v>
      </c>
      <c r="O98" s="24"/>
      <c r="P98" s="31">
        <f t="shared" si="15"/>
        <v>61836.299999999996</v>
      </c>
      <c r="Q98" s="269">
        <v>115000</v>
      </c>
      <c r="R98" s="250"/>
    </row>
    <row r="99" spans="1:1613" x14ac:dyDescent="0.25">
      <c r="A99" s="127">
        <v>520</v>
      </c>
      <c r="B99" s="42">
        <v>5411</v>
      </c>
      <c r="C99" s="133" t="s">
        <v>200</v>
      </c>
      <c r="D99" s="24">
        <v>1175.68</v>
      </c>
      <c r="E99" s="24">
        <v>475.04</v>
      </c>
      <c r="F99" s="24">
        <v>169.47</v>
      </c>
      <c r="G99" s="31">
        <v>421.55</v>
      </c>
      <c r="H99" s="23">
        <v>0</v>
      </c>
      <c r="I99" s="24">
        <v>0</v>
      </c>
      <c r="J99" s="24">
        <v>0</v>
      </c>
      <c r="K99" s="24">
        <v>0</v>
      </c>
      <c r="L99" s="24"/>
      <c r="M99" s="24"/>
      <c r="N99" s="24"/>
      <c r="O99" s="24"/>
      <c r="P99" s="31">
        <f t="shared" si="15"/>
        <v>0</v>
      </c>
      <c r="Q99" s="269">
        <v>2000</v>
      </c>
      <c r="R99" s="250"/>
    </row>
    <row r="100" spans="1:1613" x14ac:dyDescent="0.25">
      <c r="A100" s="127">
        <v>520</v>
      </c>
      <c r="B100" s="42">
        <v>5412</v>
      </c>
      <c r="C100" s="133" t="s">
        <v>223</v>
      </c>
      <c r="D100" s="24">
        <v>600</v>
      </c>
      <c r="E100" s="24">
        <v>0</v>
      </c>
      <c r="F100" s="24">
        <v>0</v>
      </c>
      <c r="G100" s="31">
        <v>600</v>
      </c>
      <c r="H100" s="23">
        <v>600</v>
      </c>
      <c r="I100" s="24">
        <v>600</v>
      </c>
      <c r="J100" s="24">
        <v>0</v>
      </c>
      <c r="K100" s="24">
        <v>0</v>
      </c>
      <c r="L100" s="24"/>
      <c r="M100" s="24"/>
      <c r="N100" s="24"/>
      <c r="O100" s="24"/>
      <c r="P100" s="31">
        <f t="shared" si="15"/>
        <v>600</v>
      </c>
      <c r="Q100" s="269">
        <v>0</v>
      </c>
      <c r="R100" s="251"/>
    </row>
    <row r="101" spans="1:1613" ht="15.75" thickBot="1" x14ac:dyDescent="0.3">
      <c r="A101" s="127">
        <v>520</v>
      </c>
      <c r="B101" s="42">
        <v>5413</v>
      </c>
      <c r="C101" s="134" t="s">
        <v>158</v>
      </c>
      <c r="D101" s="24">
        <v>320</v>
      </c>
      <c r="E101" s="24">
        <v>85</v>
      </c>
      <c r="F101" s="24">
        <v>145</v>
      </c>
      <c r="G101" s="31">
        <v>200</v>
      </c>
      <c r="H101" s="23">
        <v>265</v>
      </c>
      <c r="I101" s="24">
        <v>255</v>
      </c>
      <c r="J101" s="24">
        <v>0</v>
      </c>
      <c r="K101" s="24">
        <v>0</v>
      </c>
      <c r="L101" s="24"/>
      <c r="M101" s="24"/>
      <c r="N101" s="24"/>
      <c r="O101" s="24"/>
      <c r="P101" s="31">
        <f t="shared" si="15"/>
        <v>255</v>
      </c>
      <c r="Q101" s="269">
        <v>0</v>
      </c>
      <c r="R101" s="251"/>
    </row>
    <row r="102" spans="1:1613" s="14" customFormat="1" ht="16.5" thickTop="1" thickBot="1" x14ac:dyDescent="0.3">
      <c r="A102" s="98"/>
      <c r="B102" s="99"/>
      <c r="C102" s="138" t="s">
        <v>213</v>
      </c>
      <c r="D102" s="101">
        <f t="shared" ref="D102:Q102" si="16">SUM(D93:D101)</f>
        <v>141873.94</v>
      </c>
      <c r="E102" s="101">
        <f t="shared" si="16"/>
        <v>86657.569999999992</v>
      </c>
      <c r="F102" s="101">
        <f t="shared" si="16"/>
        <v>86050.8</v>
      </c>
      <c r="G102" s="102">
        <f t="shared" si="16"/>
        <v>96013.150000000009</v>
      </c>
      <c r="H102" s="100">
        <f t="shared" si="16"/>
        <v>94365</v>
      </c>
      <c r="I102" s="101">
        <f t="shared" si="16"/>
        <v>44256.4</v>
      </c>
      <c r="J102" s="101">
        <f t="shared" si="16"/>
        <v>7367.0999999999995</v>
      </c>
      <c r="K102" s="101">
        <f t="shared" si="16"/>
        <v>7298.8099999999995</v>
      </c>
      <c r="L102" s="101">
        <f t="shared" si="16"/>
        <v>7446.74</v>
      </c>
      <c r="M102" s="101">
        <f t="shared" si="16"/>
        <v>9809.57</v>
      </c>
      <c r="N102" s="101">
        <f t="shared" si="16"/>
        <v>7301.92</v>
      </c>
      <c r="O102" s="101">
        <f t="shared" si="16"/>
        <v>0</v>
      </c>
      <c r="P102" s="102">
        <f t="shared" si="16"/>
        <v>83480.539999999994</v>
      </c>
      <c r="Q102" s="275">
        <f t="shared" si="16"/>
        <v>154500</v>
      </c>
      <c r="R102" s="132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370"/>
      <c r="AO102" s="370"/>
      <c r="AP102" s="370"/>
      <c r="AQ102" s="370"/>
      <c r="AR102" s="370"/>
      <c r="AS102" s="370"/>
      <c r="AT102" s="370"/>
      <c r="AU102" s="370"/>
      <c r="AV102" s="370"/>
      <c r="AW102" s="370"/>
      <c r="AX102" s="370"/>
      <c r="AY102" s="370"/>
      <c r="AZ102" s="370"/>
      <c r="BA102" s="370"/>
      <c r="BB102" s="370"/>
      <c r="BC102" s="370"/>
      <c r="BD102" s="370"/>
      <c r="BE102" s="370"/>
      <c r="BF102" s="370"/>
      <c r="BG102" s="370"/>
      <c r="BH102" s="370"/>
      <c r="BI102" s="370"/>
      <c r="BJ102" s="370"/>
      <c r="BK102" s="370"/>
      <c r="BL102" s="370"/>
      <c r="BM102" s="370"/>
      <c r="BN102" s="370"/>
      <c r="BO102" s="370"/>
      <c r="BP102" s="370"/>
      <c r="BQ102" s="370"/>
      <c r="BR102" s="370"/>
      <c r="BS102" s="370"/>
      <c r="BT102" s="370"/>
      <c r="BU102" s="370"/>
      <c r="BV102" s="370"/>
      <c r="BW102" s="370"/>
      <c r="BX102" s="370"/>
      <c r="BY102" s="370"/>
      <c r="BZ102" s="370"/>
      <c r="CA102" s="370"/>
      <c r="CB102" s="370"/>
      <c r="CC102" s="370"/>
      <c r="CD102" s="370"/>
      <c r="CE102" s="370"/>
      <c r="CF102" s="370"/>
      <c r="CG102" s="370"/>
      <c r="CH102" s="370"/>
      <c r="CI102" s="370"/>
      <c r="CJ102" s="370"/>
      <c r="CK102" s="370"/>
      <c r="CL102" s="370"/>
      <c r="CM102" s="370"/>
      <c r="CN102" s="370"/>
      <c r="CO102" s="370"/>
      <c r="CP102" s="370"/>
      <c r="CQ102" s="370"/>
      <c r="CR102" s="370"/>
      <c r="CS102" s="370"/>
      <c r="CT102" s="370"/>
      <c r="CU102" s="370"/>
      <c r="CV102" s="370"/>
      <c r="CW102" s="370"/>
      <c r="CX102" s="370"/>
      <c r="CY102" s="370"/>
      <c r="CZ102" s="370"/>
      <c r="DA102" s="370"/>
      <c r="DB102" s="370"/>
      <c r="DC102" s="370"/>
      <c r="DD102" s="370"/>
      <c r="DE102" s="370"/>
      <c r="DF102" s="370"/>
      <c r="DG102" s="370"/>
      <c r="DH102" s="370"/>
      <c r="DI102" s="370"/>
      <c r="DJ102" s="370"/>
      <c r="DK102" s="370"/>
      <c r="DL102" s="370"/>
      <c r="DM102" s="370"/>
      <c r="DN102" s="370"/>
      <c r="DO102" s="370"/>
      <c r="DP102" s="370"/>
      <c r="DQ102" s="370"/>
      <c r="DR102" s="370"/>
      <c r="DS102" s="370"/>
      <c r="DT102" s="370"/>
      <c r="DU102" s="370"/>
      <c r="DV102" s="370"/>
      <c r="DW102" s="370"/>
      <c r="DX102" s="370"/>
      <c r="DY102" s="370"/>
      <c r="DZ102" s="370"/>
      <c r="EA102" s="370"/>
      <c r="EB102" s="370"/>
      <c r="EC102" s="370"/>
      <c r="ED102" s="370"/>
      <c r="EE102" s="370"/>
      <c r="EF102" s="370"/>
      <c r="EG102" s="370"/>
      <c r="EH102" s="370"/>
      <c r="EI102" s="370"/>
      <c r="EJ102" s="370"/>
      <c r="EK102" s="370"/>
      <c r="EL102" s="370"/>
      <c r="EM102" s="370"/>
      <c r="EN102" s="370"/>
      <c r="EO102" s="370"/>
      <c r="EP102" s="370"/>
      <c r="EQ102" s="370"/>
      <c r="ER102" s="370"/>
      <c r="ES102" s="370"/>
      <c r="ET102" s="370"/>
      <c r="EU102" s="370"/>
      <c r="EV102" s="370"/>
      <c r="EW102" s="370"/>
      <c r="EX102" s="370"/>
      <c r="EY102" s="370"/>
      <c r="EZ102" s="370"/>
      <c r="FA102" s="370"/>
      <c r="FB102" s="370"/>
      <c r="FC102" s="370"/>
      <c r="FD102" s="370"/>
      <c r="FE102" s="370"/>
      <c r="FF102" s="370"/>
      <c r="FG102" s="370"/>
      <c r="FH102" s="370"/>
      <c r="FI102" s="370"/>
      <c r="FJ102" s="370"/>
      <c r="FK102" s="370"/>
      <c r="FL102" s="370"/>
      <c r="FM102" s="370"/>
      <c r="FN102" s="370"/>
      <c r="FO102" s="370"/>
      <c r="FP102" s="370"/>
      <c r="FQ102" s="370"/>
      <c r="FR102" s="370"/>
      <c r="FS102" s="370"/>
      <c r="FT102" s="370"/>
      <c r="FU102" s="370"/>
      <c r="FV102" s="370"/>
      <c r="FW102" s="370"/>
      <c r="FX102" s="370"/>
      <c r="FY102" s="370"/>
      <c r="FZ102" s="370"/>
      <c r="GA102" s="370"/>
      <c r="GB102" s="370"/>
      <c r="GC102" s="370"/>
      <c r="GD102" s="370"/>
      <c r="GE102" s="370"/>
      <c r="GF102" s="370"/>
      <c r="GG102" s="370"/>
      <c r="GH102" s="370"/>
      <c r="GI102" s="370"/>
      <c r="GJ102" s="370"/>
      <c r="GK102" s="370"/>
      <c r="GL102" s="370"/>
      <c r="GM102" s="370"/>
      <c r="GN102" s="370"/>
      <c r="GO102" s="370"/>
      <c r="GP102" s="370"/>
      <c r="GQ102" s="370"/>
      <c r="GR102" s="370"/>
      <c r="GS102" s="370"/>
      <c r="GT102" s="370"/>
      <c r="GU102" s="370"/>
      <c r="GV102" s="370"/>
      <c r="GW102" s="370"/>
      <c r="GX102" s="370"/>
      <c r="GY102" s="370"/>
      <c r="GZ102" s="370"/>
      <c r="HA102" s="370"/>
      <c r="HB102" s="370"/>
      <c r="HC102" s="370"/>
      <c r="HD102" s="370"/>
      <c r="HE102" s="370"/>
      <c r="HF102" s="370"/>
      <c r="HG102" s="370"/>
      <c r="HH102" s="370"/>
      <c r="HI102" s="370"/>
      <c r="HJ102" s="370"/>
      <c r="HK102" s="370"/>
      <c r="HL102" s="370"/>
      <c r="HM102" s="370"/>
      <c r="HN102" s="370"/>
      <c r="HO102" s="370"/>
      <c r="HP102" s="370"/>
      <c r="HQ102" s="370"/>
      <c r="HR102" s="370"/>
      <c r="HS102" s="370"/>
      <c r="HT102" s="370"/>
      <c r="HU102" s="370"/>
      <c r="HV102" s="370"/>
      <c r="HW102" s="370"/>
      <c r="HX102" s="370"/>
      <c r="HY102" s="370"/>
      <c r="HZ102" s="370"/>
      <c r="IA102" s="370"/>
      <c r="IB102" s="370"/>
      <c r="IC102" s="370"/>
      <c r="ID102" s="370"/>
      <c r="IE102" s="370"/>
      <c r="IF102" s="370"/>
      <c r="IG102" s="370"/>
      <c r="IH102" s="370"/>
      <c r="II102" s="370"/>
      <c r="IJ102" s="370"/>
      <c r="IK102" s="370"/>
      <c r="IL102" s="370"/>
      <c r="IM102" s="370"/>
      <c r="IN102" s="370"/>
      <c r="IO102" s="370"/>
      <c r="IP102" s="370"/>
      <c r="IQ102" s="370"/>
      <c r="IR102" s="370"/>
      <c r="IS102" s="370"/>
      <c r="IT102" s="370"/>
      <c r="IU102" s="370"/>
      <c r="IV102" s="370"/>
      <c r="IW102" s="370"/>
      <c r="IX102" s="370"/>
      <c r="IY102" s="370"/>
      <c r="IZ102" s="370"/>
      <c r="JA102" s="370"/>
      <c r="JB102" s="370"/>
      <c r="JC102" s="370"/>
      <c r="JD102" s="370"/>
      <c r="JE102" s="370"/>
      <c r="JF102" s="370"/>
      <c r="JG102" s="370"/>
      <c r="JH102" s="370"/>
      <c r="JI102" s="370"/>
      <c r="JJ102" s="370"/>
      <c r="JK102" s="370"/>
      <c r="JL102" s="370"/>
      <c r="JM102" s="370"/>
      <c r="JN102" s="370"/>
      <c r="JO102" s="370"/>
      <c r="JP102" s="370"/>
      <c r="JQ102" s="370"/>
      <c r="JR102" s="370"/>
      <c r="JS102" s="370"/>
      <c r="JT102" s="370"/>
      <c r="JU102" s="370"/>
      <c r="JV102" s="370"/>
      <c r="JW102" s="370"/>
      <c r="JX102" s="370"/>
      <c r="JY102" s="370"/>
      <c r="JZ102" s="370"/>
      <c r="KA102" s="370"/>
      <c r="KB102" s="370"/>
      <c r="KC102" s="370"/>
      <c r="KD102" s="370"/>
      <c r="KE102" s="370"/>
      <c r="KF102" s="370"/>
      <c r="KG102" s="370"/>
      <c r="KH102" s="370"/>
      <c r="KI102" s="370"/>
      <c r="KJ102" s="370"/>
      <c r="KK102" s="370"/>
      <c r="KL102" s="370"/>
      <c r="KM102" s="370"/>
      <c r="KN102" s="370"/>
      <c r="KO102" s="370"/>
      <c r="KP102" s="370"/>
      <c r="KQ102" s="370"/>
      <c r="KR102" s="370"/>
      <c r="KS102" s="370"/>
      <c r="KT102" s="370"/>
      <c r="KU102" s="370"/>
      <c r="KV102" s="370"/>
      <c r="KW102" s="370"/>
      <c r="KX102" s="370"/>
      <c r="KY102" s="370"/>
      <c r="KZ102" s="370"/>
      <c r="LA102" s="370"/>
      <c r="LB102" s="370"/>
      <c r="LC102" s="370"/>
      <c r="LD102" s="370"/>
      <c r="LE102" s="370"/>
      <c r="LF102" s="370"/>
      <c r="LG102" s="370"/>
      <c r="LH102" s="370"/>
      <c r="LI102" s="370"/>
      <c r="LJ102" s="370"/>
      <c r="LK102" s="370"/>
      <c r="LL102" s="370"/>
      <c r="LM102" s="370"/>
      <c r="LN102" s="370"/>
      <c r="LO102" s="370"/>
      <c r="LP102" s="370"/>
      <c r="LQ102" s="370"/>
      <c r="LR102" s="370"/>
      <c r="LS102" s="370"/>
      <c r="LT102" s="370"/>
      <c r="LU102" s="370"/>
      <c r="LV102" s="370"/>
      <c r="LW102" s="370"/>
      <c r="LX102" s="370"/>
      <c r="LY102" s="370"/>
      <c r="LZ102" s="370"/>
      <c r="MA102" s="370"/>
      <c r="MB102" s="370"/>
      <c r="MC102" s="370"/>
      <c r="MD102" s="370"/>
      <c r="ME102" s="370"/>
      <c r="MF102" s="370"/>
      <c r="MG102" s="370"/>
      <c r="MH102" s="370"/>
      <c r="MI102" s="370"/>
      <c r="MJ102" s="370"/>
      <c r="MK102" s="370"/>
      <c r="ML102" s="370"/>
      <c r="MM102" s="370"/>
      <c r="MN102" s="370"/>
      <c r="MO102" s="370"/>
      <c r="MP102" s="370"/>
      <c r="MQ102" s="370"/>
      <c r="MR102" s="370"/>
      <c r="MS102" s="370"/>
      <c r="MT102" s="370"/>
      <c r="MU102" s="370"/>
      <c r="MV102" s="370"/>
      <c r="MW102" s="370"/>
      <c r="MX102" s="370"/>
      <c r="MY102" s="370"/>
      <c r="MZ102" s="370"/>
      <c r="NA102" s="370"/>
      <c r="NB102" s="370"/>
      <c r="NC102" s="370"/>
      <c r="ND102" s="370"/>
      <c r="NE102" s="370"/>
      <c r="NF102" s="370"/>
      <c r="NG102" s="370"/>
      <c r="NH102" s="370"/>
      <c r="NI102" s="370"/>
      <c r="NJ102" s="370"/>
      <c r="NK102" s="370"/>
      <c r="NL102" s="370"/>
      <c r="NM102" s="370"/>
      <c r="NN102" s="370"/>
      <c r="NO102" s="370"/>
      <c r="NP102" s="370"/>
      <c r="NQ102" s="370"/>
      <c r="NR102" s="370"/>
      <c r="NS102" s="370"/>
      <c r="NT102" s="370"/>
      <c r="NU102" s="370"/>
      <c r="NV102" s="370"/>
      <c r="NW102" s="370"/>
      <c r="NX102" s="370"/>
      <c r="NY102" s="370"/>
      <c r="NZ102" s="370"/>
      <c r="OA102" s="370"/>
      <c r="OB102" s="370"/>
      <c r="OC102" s="370"/>
      <c r="OD102" s="370"/>
      <c r="OE102" s="370"/>
      <c r="OF102" s="370"/>
      <c r="OG102" s="370"/>
      <c r="OH102" s="370"/>
      <c r="OI102" s="370"/>
      <c r="OJ102" s="370"/>
      <c r="OK102" s="370"/>
      <c r="OL102" s="370"/>
      <c r="OM102" s="370"/>
      <c r="ON102" s="370"/>
      <c r="OO102" s="370"/>
      <c r="OP102" s="370"/>
      <c r="OQ102" s="370"/>
      <c r="OR102" s="370"/>
      <c r="OS102" s="370"/>
      <c r="OT102" s="370"/>
      <c r="OU102" s="370"/>
      <c r="OV102" s="370"/>
      <c r="OW102" s="370"/>
      <c r="OX102" s="370"/>
      <c r="OY102" s="370"/>
      <c r="OZ102" s="370"/>
      <c r="PA102" s="370"/>
      <c r="PB102" s="370"/>
      <c r="PC102" s="370"/>
      <c r="PD102" s="370"/>
      <c r="PE102" s="370"/>
      <c r="PF102" s="370"/>
      <c r="PG102" s="370"/>
      <c r="PH102" s="370"/>
      <c r="PI102" s="370"/>
      <c r="PJ102" s="370"/>
      <c r="PK102" s="370"/>
      <c r="PL102" s="370"/>
      <c r="PM102" s="370"/>
      <c r="PN102" s="370"/>
      <c r="PO102" s="370"/>
      <c r="PP102" s="370"/>
      <c r="PQ102" s="370"/>
      <c r="PR102" s="370"/>
      <c r="PS102" s="370"/>
      <c r="PT102" s="370"/>
      <c r="PU102" s="370"/>
      <c r="PV102" s="370"/>
      <c r="PW102" s="370"/>
      <c r="PX102" s="370"/>
      <c r="PY102" s="370"/>
      <c r="PZ102" s="370"/>
      <c r="QA102" s="370"/>
      <c r="QB102" s="370"/>
      <c r="QC102" s="370"/>
      <c r="QD102" s="370"/>
      <c r="QE102" s="370"/>
      <c r="QF102" s="370"/>
      <c r="QG102" s="370"/>
      <c r="QH102" s="370"/>
      <c r="QI102" s="370"/>
      <c r="QJ102" s="370"/>
      <c r="QK102" s="370"/>
      <c r="QL102" s="370"/>
      <c r="QM102" s="370"/>
      <c r="QN102" s="370"/>
      <c r="QO102" s="370"/>
      <c r="QP102" s="370"/>
      <c r="QQ102" s="370"/>
      <c r="QR102" s="370"/>
      <c r="QS102" s="370"/>
      <c r="QT102" s="370"/>
      <c r="QU102" s="370"/>
      <c r="QV102" s="370"/>
      <c r="QW102" s="370"/>
      <c r="QX102" s="370"/>
      <c r="QY102" s="370"/>
      <c r="QZ102" s="370"/>
      <c r="RA102" s="370"/>
      <c r="RB102" s="370"/>
      <c r="RC102" s="370"/>
      <c r="RD102" s="370"/>
      <c r="RE102" s="370"/>
      <c r="RF102" s="370"/>
      <c r="RG102" s="370"/>
      <c r="RH102" s="370"/>
      <c r="RI102" s="370"/>
      <c r="RJ102" s="370"/>
      <c r="RK102" s="370"/>
      <c r="RL102" s="370"/>
      <c r="RM102" s="370"/>
      <c r="RN102" s="370"/>
      <c r="RO102" s="370"/>
      <c r="RP102" s="370"/>
      <c r="RQ102" s="370"/>
      <c r="RR102" s="370"/>
      <c r="RS102" s="370"/>
      <c r="RT102" s="370"/>
      <c r="RU102" s="370"/>
      <c r="RV102" s="370"/>
      <c r="RW102" s="370"/>
      <c r="RX102" s="370"/>
      <c r="RY102" s="370"/>
      <c r="RZ102" s="370"/>
      <c r="SA102" s="370"/>
      <c r="SB102" s="370"/>
      <c r="SC102" s="370"/>
      <c r="SD102" s="370"/>
      <c r="SE102" s="370"/>
      <c r="SF102" s="370"/>
      <c r="SG102" s="370"/>
      <c r="SH102" s="370"/>
      <c r="SI102" s="370"/>
      <c r="SJ102" s="370"/>
      <c r="SK102" s="370"/>
      <c r="SL102" s="370"/>
      <c r="SM102" s="370"/>
      <c r="SN102" s="370"/>
      <c r="SO102" s="370"/>
      <c r="SP102" s="370"/>
      <c r="SQ102" s="370"/>
      <c r="SR102" s="370"/>
      <c r="SS102" s="370"/>
      <c r="ST102" s="370"/>
      <c r="SU102" s="370"/>
      <c r="SV102" s="370"/>
      <c r="SW102" s="370"/>
      <c r="SX102" s="370"/>
      <c r="SY102" s="370"/>
      <c r="SZ102" s="370"/>
      <c r="TA102" s="370"/>
      <c r="TB102" s="370"/>
      <c r="TC102" s="370"/>
      <c r="TD102" s="370"/>
      <c r="TE102" s="370"/>
      <c r="TF102" s="370"/>
      <c r="TG102" s="370"/>
      <c r="TH102" s="370"/>
      <c r="TI102" s="370"/>
      <c r="TJ102" s="370"/>
      <c r="TK102" s="370"/>
      <c r="TL102" s="370"/>
      <c r="TM102" s="370"/>
      <c r="TN102" s="370"/>
      <c r="TO102" s="370"/>
      <c r="TP102" s="370"/>
      <c r="TQ102" s="370"/>
      <c r="TR102" s="370"/>
      <c r="TS102" s="370"/>
      <c r="TT102" s="370"/>
      <c r="TU102" s="370"/>
      <c r="TV102" s="370"/>
      <c r="TW102" s="370"/>
      <c r="TX102" s="370"/>
      <c r="TY102" s="370"/>
      <c r="TZ102" s="370"/>
      <c r="UA102" s="370"/>
      <c r="UB102" s="370"/>
      <c r="UC102" s="370"/>
      <c r="UD102" s="370"/>
      <c r="UE102" s="370"/>
      <c r="UF102" s="370"/>
      <c r="UG102" s="370"/>
      <c r="UH102" s="370"/>
      <c r="UI102" s="370"/>
      <c r="UJ102" s="370"/>
      <c r="UK102" s="370"/>
      <c r="UL102" s="370"/>
      <c r="UM102" s="370"/>
      <c r="UN102" s="370"/>
      <c r="UO102" s="370"/>
      <c r="UP102" s="370"/>
      <c r="UQ102" s="370"/>
      <c r="UR102" s="370"/>
      <c r="US102" s="370"/>
      <c r="UT102" s="370"/>
      <c r="UU102" s="370"/>
      <c r="UV102" s="370"/>
      <c r="UW102" s="370"/>
      <c r="UX102" s="370"/>
      <c r="UY102" s="370"/>
      <c r="UZ102" s="370"/>
      <c r="VA102" s="370"/>
      <c r="VB102" s="370"/>
      <c r="VC102" s="370"/>
      <c r="VD102" s="370"/>
      <c r="VE102" s="370"/>
      <c r="VF102" s="370"/>
      <c r="VG102" s="370"/>
      <c r="VH102" s="370"/>
      <c r="VI102" s="370"/>
      <c r="VJ102" s="370"/>
      <c r="VK102" s="370"/>
      <c r="VL102" s="370"/>
      <c r="VM102" s="370"/>
      <c r="VN102" s="370"/>
      <c r="VO102" s="370"/>
      <c r="VP102" s="370"/>
      <c r="VQ102" s="370"/>
      <c r="VR102" s="370"/>
      <c r="VS102" s="370"/>
      <c r="VT102" s="370"/>
      <c r="VU102" s="370"/>
      <c r="VV102" s="370"/>
      <c r="VW102" s="370"/>
      <c r="VX102" s="370"/>
      <c r="VY102" s="370"/>
      <c r="VZ102" s="370"/>
      <c r="WA102" s="370"/>
      <c r="WB102" s="370"/>
      <c r="WC102" s="370"/>
      <c r="WD102" s="370"/>
      <c r="WE102" s="370"/>
      <c r="WF102" s="370"/>
      <c r="WG102" s="370"/>
      <c r="WH102" s="370"/>
      <c r="WI102" s="370"/>
      <c r="WJ102" s="370"/>
      <c r="WK102" s="370"/>
      <c r="WL102" s="370"/>
      <c r="WM102" s="370"/>
      <c r="WN102" s="370"/>
      <c r="WO102" s="370"/>
      <c r="WP102" s="370"/>
      <c r="WQ102" s="370"/>
      <c r="WR102" s="370"/>
      <c r="WS102" s="370"/>
      <c r="WT102" s="370"/>
      <c r="WU102" s="370"/>
      <c r="WV102" s="370"/>
      <c r="WW102" s="370"/>
      <c r="WX102" s="370"/>
      <c r="WY102" s="370"/>
      <c r="WZ102" s="370"/>
      <c r="XA102" s="370"/>
      <c r="XB102" s="370"/>
      <c r="XC102" s="370"/>
      <c r="XD102" s="370"/>
      <c r="XE102" s="370"/>
      <c r="XF102" s="370"/>
      <c r="XG102" s="370"/>
      <c r="XH102" s="370"/>
      <c r="XI102" s="370"/>
      <c r="XJ102" s="370"/>
      <c r="XK102" s="370"/>
      <c r="XL102" s="370"/>
      <c r="XM102" s="370"/>
      <c r="XN102" s="370"/>
      <c r="XO102" s="370"/>
      <c r="XP102" s="370"/>
      <c r="XQ102" s="370"/>
      <c r="XR102" s="370"/>
      <c r="XS102" s="370"/>
      <c r="XT102" s="370"/>
      <c r="XU102" s="370"/>
      <c r="XV102" s="370"/>
      <c r="XW102" s="370"/>
      <c r="XX102" s="370"/>
      <c r="XY102" s="370"/>
      <c r="XZ102" s="370"/>
      <c r="YA102" s="370"/>
      <c r="YB102" s="370"/>
      <c r="YC102" s="370"/>
      <c r="YD102" s="370"/>
      <c r="YE102" s="370"/>
      <c r="YF102" s="370"/>
      <c r="YG102" s="370"/>
      <c r="YH102" s="370"/>
      <c r="YI102" s="370"/>
      <c r="YJ102" s="370"/>
      <c r="YK102" s="370"/>
      <c r="YL102" s="370"/>
      <c r="YM102" s="370"/>
      <c r="YN102" s="370"/>
      <c r="YO102" s="370"/>
      <c r="YP102" s="370"/>
      <c r="YQ102" s="370"/>
      <c r="YR102" s="370"/>
      <c r="YS102" s="370"/>
      <c r="YT102" s="370"/>
      <c r="YU102" s="370"/>
      <c r="YV102" s="370"/>
      <c r="YW102" s="370"/>
      <c r="YX102" s="370"/>
      <c r="YY102" s="370"/>
      <c r="YZ102" s="370"/>
      <c r="ZA102" s="370"/>
      <c r="ZB102" s="370"/>
      <c r="ZC102" s="370"/>
      <c r="ZD102" s="370"/>
      <c r="ZE102" s="370"/>
      <c r="ZF102" s="370"/>
      <c r="ZG102" s="370"/>
      <c r="ZH102" s="370"/>
      <c r="ZI102" s="370"/>
      <c r="ZJ102" s="370"/>
      <c r="ZK102" s="370"/>
      <c r="ZL102" s="370"/>
      <c r="ZM102" s="370"/>
      <c r="ZN102" s="370"/>
      <c r="ZO102" s="370"/>
      <c r="ZP102" s="370"/>
      <c r="ZQ102" s="370"/>
      <c r="ZR102" s="370"/>
      <c r="ZS102" s="370"/>
      <c r="ZT102" s="370"/>
      <c r="ZU102" s="370"/>
      <c r="ZV102" s="370"/>
      <c r="ZW102" s="370"/>
      <c r="ZX102" s="370"/>
      <c r="ZY102" s="370"/>
      <c r="ZZ102" s="370"/>
      <c r="AAA102" s="370"/>
      <c r="AAB102" s="370"/>
      <c r="AAC102" s="370"/>
      <c r="AAD102" s="370"/>
      <c r="AAE102" s="370"/>
      <c r="AAF102" s="370"/>
      <c r="AAG102" s="370"/>
      <c r="AAH102" s="370"/>
      <c r="AAI102" s="370"/>
      <c r="AAJ102" s="370"/>
      <c r="AAK102" s="370"/>
      <c r="AAL102" s="370"/>
      <c r="AAM102" s="370"/>
      <c r="AAN102" s="370"/>
      <c r="AAO102" s="370"/>
      <c r="AAP102" s="370"/>
      <c r="AAQ102" s="370"/>
      <c r="AAR102" s="370"/>
      <c r="AAS102" s="370"/>
      <c r="AAT102" s="370"/>
      <c r="AAU102" s="370"/>
      <c r="AAV102" s="370"/>
      <c r="AAW102" s="370"/>
      <c r="AAX102" s="370"/>
      <c r="AAY102" s="370"/>
      <c r="AAZ102" s="370"/>
      <c r="ABA102" s="370"/>
      <c r="ABB102" s="370"/>
      <c r="ABC102" s="370"/>
      <c r="ABD102" s="370"/>
      <c r="ABE102" s="370"/>
      <c r="ABF102" s="370"/>
      <c r="ABG102" s="370"/>
      <c r="ABH102" s="370"/>
      <c r="ABI102" s="370"/>
      <c r="ABJ102" s="370"/>
      <c r="ABK102" s="370"/>
      <c r="ABL102" s="370"/>
      <c r="ABM102" s="370"/>
      <c r="ABN102" s="370"/>
      <c r="ABO102" s="370"/>
      <c r="ABP102" s="370"/>
      <c r="ABQ102" s="370"/>
      <c r="ABR102" s="370"/>
      <c r="ABS102" s="370"/>
      <c r="ABT102" s="370"/>
      <c r="ABU102" s="370"/>
      <c r="ABV102" s="370"/>
      <c r="ABW102" s="370"/>
      <c r="ABX102" s="370"/>
      <c r="ABY102" s="370"/>
      <c r="ABZ102" s="370"/>
      <c r="ACA102" s="370"/>
      <c r="ACB102" s="370"/>
      <c r="ACC102" s="370"/>
      <c r="ACD102" s="370"/>
      <c r="ACE102" s="370"/>
      <c r="ACF102" s="370"/>
      <c r="ACG102" s="370"/>
      <c r="ACH102" s="370"/>
      <c r="ACI102" s="370"/>
      <c r="ACJ102" s="370"/>
      <c r="ACK102" s="370"/>
      <c r="ACL102" s="370"/>
      <c r="ACM102" s="370"/>
      <c r="ACN102" s="370"/>
      <c r="ACO102" s="370"/>
      <c r="ACP102" s="370"/>
      <c r="ACQ102" s="370"/>
      <c r="ACR102" s="370"/>
      <c r="ACS102" s="370"/>
      <c r="ACT102" s="370"/>
      <c r="ACU102" s="370"/>
      <c r="ACV102" s="370"/>
      <c r="ACW102" s="370"/>
      <c r="ACX102" s="370"/>
      <c r="ACY102" s="370"/>
      <c r="ACZ102" s="370"/>
      <c r="ADA102" s="370"/>
      <c r="ADB102" s="370"/>
      <c r="ADC102" s="370"/>
      <c r="ADD102" s="370"/>
      <c r="ADE102" s="370"/>
      <c r="ADF102" s="370"/>
      <c r="ADG102" s="370"/>
      <c r="ADH102" s="370"/>
      <c r="ADI102" s="370"/>
      <c r="ADJ102" s="370"/>
      <c r="ADK102" s="370"/>
      <c r="ADL102" s="370"/>
      <c r="ADM102" s="370"/>
      <c r="ADN102" s="370"/>
      <c r="ADO102" s="370"/>
      <c r="ADP102" s="370"/>
      <c r="ADQ102" s="370"/>
      <c r="ADR102" s="370"/>
      <c r="ADS102" s="370"/>
      <c r="ADT102" s="370"/>
      <c r="ADU102" s="370"/>
      <c r="ADV102" s="370"/>
      <c r="ADW102" s="370"/>
      <c r="ADX102" s="370"/>
      <c r="ADY102" s="370"/>
      <c r="ADZ102" s="370"/>
      <c r="AEA102" s="370"/>
      <c r="AEB102" s="370"/>
      <c r="AEC102" s="370"/>
      <c r="AED102" s="370"/>
      <c r="AEE102" s="370"/>
      <c r="AEF102" s="370"/>
      <c r="AEG102" s="370"/>
      <c r="AEH102" s="370"/>
      <c r="AEI102" s="370"/>
      <c r="AEJ102" s="370"/>
      <c r="AEK102" s="370"/>
      <c r="AEL102" s="370"/>
      <c r="AEM102" s="370"/>
      <c r="AEN102" s="370"/>
      <c r="AEO102" s="370"/>
      <c r="AEP102" s="370"/>
      <c r="AEQ102" s="370"/>
      <c r="AER102" s="370"/>
      <c r="AES102" s="370"/>
      <c r="AET102" s="370"/>
      <c r="AEU102" s="370"/>
      <c r="AEV102" s="370"/>
      <c r="AEW102" s="370"/>
      <c r="AEX102" s="370"/>
      <c r="AEY102" s="370"/>
      <c r="AEZ102" s="370"/>
      <c r="AFA102" s="370"/>
      <c r="AFB102" s="370"/>
      <c r="AFC102" s="370"/>
      <c r="AFD102" s="370"/>
      <c r="AFE102" s="370"/>
      <c r="AFF102" s="370"/>
      <c r="AFG102" s="370"/>
      <c r="AFH102" s="370"/>
      <c r="AFI102" s="370"/>
      <c r="AFJ102" s="370"/>
      <c r="AFK102" s="370"/>
      <c r="AFL102" s="370"/>
      <c r="AFM102" s="370"/>
      <c r="AFN102" s="370"/>
      <c r="AFO102" s="370"/>
      <c r="AFP102" s="370"/>
      <c r="AFQ102" s="370"/>
      <c r="AFR102" s="370"/>
      <c r="AFS102" s="370"/>
      <c r="AFT102" s="370"/>
      <c r="AFU102" s="370"/>
      <c r="AFV102" s="370"/>
      <c r="AFW102" s="370"/>
      <c r="AFX102" s="370"/>
      <c r="AFY102" s="370"/>
      <c r="AFZ102" s="370"/>
      <c r="AGA102" s="370"/>
      <c r="AGB102" s="370"/>
      <c r="AGC102" s="370"/>
      <c r="AGD102" s="370"/>
      <c r="AGE102" s="370"/>
      <c r="AGF102" s="370"/>
      <c r="AGG102" s="370"/>
      <c r="AGH102" s="370"/>
      <c r="AGI102" s="370"/>
      <c r="AGJ102" s="370"/>
      <c r="AGK102" s="370"/>
      <c r="AGL102" s="370"/>
      <c r="AGM102" s="370"/>
      <c r="AGN102" s="370"/>
      <c r="AGO102" s="370"/>
      <c r="AGP102" s="370"/>
      <c r="AGQ102" s="370"/>
      <c r="AGR102" s="370"/>
      <c r="AGS102" s="370"/>
      <c r="AGT102" s="370"/>
      <c r="AGU102" s="370"/>
      <c r="AGV102" s="370"/>
      <c r="AGW102" s="370"/>
      <c r="AGX102" s="370"/>
      <c r="AGY102" s="370"/>
      <c r="AGZ102" s="370"/>
      <c r="AHA102" s="370"/>
      <c r="AHB102" s="370"/>
      <c r="AHC102" s="370"/>
      <c r="AHD102" s="370"/>
      <c r="AHE102" s="370"/>
      <c r="AHF102" s="370"/>
      <c r="AHG102" s="370"/>
      <c r="AHH102" s="370"/>
      <c r="AHI102" s="370"/>
      <c r="AHJ102" s="370"/>
      <c r="AHK102" s="370"/>
      <c r="AHL102" s="370"/>
      <c r="AHM102" s="370"/>
      <c r="AHN102" s="370"/>
      <c r="AHO102" s="370"/>
      <c r="AHP102" s="370"/>
      <c r="AHQ102" s="370"/>
      <c r="AHR102" s="370"/>
      <c r="AHS102" s="370"/>
      <c r="AHT102" s="370"/>
      <c r="AHU102" s="370"/>
      <c r="AHV102" s="370"/>
      <c r="AHW102" s="370"/>
      <c r="AHX102" s="370"/>
      <c r="AHY102" s="370"/>
      <c r="AHZ102" s="370"/>
      <c r="AIA102" s="370"/>
      <c r="AIB102" s="370"/>
      <c r="AIC102" s="370"/>
      <c r="AID102" s="370"/>
      <c r="AIE102" s="370"/>
      <c r="AIF102" s="370"/>
      <c r="AIG102" s="370"/>
      <c r="AIH102" s="370"/>
      <c r="AII102" s="370"/>
      <c r="AIJ102" s="370"/>
      <c r="AIK102" s="370"/>
      <c r="AIL102" s="370"/>
      <c r="AIM102" s="370"/>
      <c r="AIN102" s="370"/>
      <c r="AIO102" s="370"/>
      <c r="AIP102" s="370"/>
      <c r="AIQ102" s="370"/>
      <c r="AIR102" s="370"/>
      <c r="AIS102" s="370"/>
      <c r="AIT102" s="370"/>
      <c r="AIU102" s="370"/>
      <c r="AIV102" s="370"/>
      <c r="AIW102" s="370"/>
      <c r="AIX102" s="370"/>
      <c r="AIY102" s="370"/>
      <c r="AIZ102" s="370"/>
      <c r="AJA102" s="370"/>
      <c r="AJB102" s="370"/>
      <c r="AJC102" s="370"/>
      <c r="AJD102" s="370"/>
      <c r="AJE102" s="370"/>
      <c r="AJF102" s="370"/>
      <c r="AJG102" s="370"/>
      <c r="AJH102" s="370"/>
      <c r="AJI102" s="370"/>
      <c r="AJJ102" s="370"/>
      <c r="AJK102" s="370"/>
      <c r="AJL102" s="370"/>
      <c r="AJM102" s="370"/>
      <c r="AJN102" s="370"/>
      <c r="AJO102" s="370"/>
      <c r="AJP102" s="370"/>
      <c r="AJQ102" s="370"/>
      <c r="AJR102" s="370"/>
      <c r="AJS102" s="370"/>
      <c r="AJT102" s="370"/>
      <c r="AJU102" s="370"/>
      <c r="AJV102" s="370"/>
      <c r="AJW102" s="370"/>
      <c r="AJX102" s="370"/>
      <c r="AJY102" s="370"/>
      <c r="AJZ102" s="370"/>
      <c r="AKA102" s="370"/>
      <c r="AKB102" s="370"/>
      <c r="AKC102" s="370"/>
      <c r="AKD102" s="370"/>
      <c r="AKE102" s="370"/>
      <c r="AKF102" s="370"/>
      <c r="AKG102" s="370"/>
      <c r="AKH102" s="370"/>
      <c r="AKI102" s="370"/>
      <c r="AKJ102" s="370"/>
      <c r="AKK102" s="370"/>
      <c r="AKL102" s="370"/>
      <c r="AKM102" s="370"/>
      <c r="AKN102" s="370"/>
      <c r="AKO102" s="370"/>
      <c r="AKP102" s="370"/>
      <c r="AKQ102" s="370"/>
      <c r="AKR102" s="370"/>
      <c r="AKS102" s="370"/>
      <c r="AKT102" s="370"/>
      <c r="AKU102" s="370"/>
      <c r="AKV102" s="370"/>
      <c r="AKW102" s="370"/>
      <c r="AKX102" s="370"/>
      <c r="AKY102" s="370"/>
      <c r="AKZ102" s="370"/>
      <c r="ALA102" s="370"/>
      <c r="ALB102" s="370"/>
      <c r="ALC102" s="370"/>
      <c r="ALD102" s="370"/>
      <c r="ALE102" s="370"/>
      <c r="ALF102" s="370"/>
      <c r="ALG102" s="370"/>
      <c r="ALH102" s="370"/>
      <c r="ALI102" s="370"/>
      <c r="ALJ102" s="370"/>
      <c r="ALK102" s="370"/>
      <c r="ALL102" s="370"/>
      <c r="ALM102" s="370"/>
      <c r="ALN102" s="370"/>
      <c r="ALO102" s="370"/>
      <c r="ALP102" s="370"/>
      <c r="ALQ102" s="370"/>
      <c r="ALR102" s="370"/>
      <c r="ALS102" s="370"/>
      <c r="ALT102" s="370"/>
      <c r="ALU102" s="370"/>
      <c r="ALV102" s="370"/>
      <c r="ALW102" s="370"/>
      <c r="ALX102" s="370"/>
      <c r="ALY102" s="370"/>
      <c r="ALZ102" s="370"/>
      <c r="AMA102" s="370"/>
      <c r="AMB102" s="370"/>
      <c r="AMC102" s="370"/>
      <c r="AMD102" s="370"/>
      <c r="AME102" s="370"/>
      <c r="AMF102" s="370"/>
      <c r="AMG102" s="370"/>
      <c r="AMH102" s="370"/>
      <c r="AMI102" s="370"/>
      <c r="AMJ102" s="370"/>
      <c r="AMK102" s="370"/>
      <c r="AML102" s="370"/>
      <c r="AMM102" s="370"/>
      <c r="AMN102" s="370"/>
      <c r="AMO102" s="370"/>
      <c r="AMP102" s="370"/>
      <c r="AMQ102" s="370"/>
      <c r="AMR102" s="370"/>
      <c r="AMS102" s="370"/>
      <c r="AMT102" s="370"/>
      <c r="AMU102" s="370"/>
      <c r="AMV102" s="370"/>
      <c r="AMW102" s="370"/>
      <c r="AMX102" s="370"/>
      <c r="AMY102" s="370"/>
      <c r="AMZ102" s="370"/>
      <c r="ANA102" s="370"/>
      <c r="ANB102" s="370"/>
      <c r="ANC102" s="370"/>
      <c r="AND102" s="370"/>
      <c r="ANE102" s="370"/>
      <c r="ANF102" s="370"/>
      <c r="ANG102" s="370"/>
      <c r="ANH102" s="370"/>
      <c r="ANI102" s="370"/>
      <c r="ANJ102" s="370"/>
      <c r="ANK102" s="370"/>
      <c r="ANL102" s="370"/>
      <c r="ANM102" s="370"/>
      <c r="ANN102" s="370"/>
      <c r="ANO102" s="370"/>
      <c r="ANP102" s="370"/>
      <c r="ANQ102" s="370"/>
      <c r="ANR102" s="370"/>
      <c r="ANS102" s="370"/>
      <c r="ANT102" s="370"/>
      <c r="ANU102" s="370"/>
      <c r="ANV102" s="370"/>
      <c r="ANW102" s="370"/>
      <c r="ANX102" s="370"/>
      <c r="ANY102" s="370"/>
      <c r="ANZ102" s="370"/>
      <c r="AOA102" s="370"/>
      <c r="AOB102" s="370"/>
      <c r="AOC102" s="370"/>
      <c r="AOD102" s="370"/>
      <c r="AOE102" s="370"/>
      <c r="AOF102" s="370"/>
      <c r="AOG102" s="370"/>
      <c r="AOH102" s="370"/>
      <c r="AOI102" s="370"/>
      <c r="AOJ102" s="370"/>
      <c r="AOK102" s="370"/>
      <c r="AOL102" s="370"/>
      <c r="AOM102" s="370"/>
      <c r="AON102" s="370"/>
      <c r="AOO102" s="370"/>
      <c r="AOP102" s="370"/>
      <c r="AOQ102" s="370"/>
      <c r="AOR102" s="370"/>
      <c r="AOS102" s="370"/>
      <c r="AOT102" s="370"/>
      <c r="AOU102" s="370"/>
      <c r="AOV102" s="370"/>
      <c r="AOW102" s="370"/>
      <c r="AOX102" s="370"/>
      <c r="AOY102" s="370"/>
      <c r="AOZ102" s="370"/>
      <c r="APA102" s="370"/>
      <c r="APB102" s="370"/>
      <c r="APC102" s="370"/>
      <c r="APD102" s="370"/>
      <c r="APE102" s="370"/>
      <c r="APF102" s="370"/>
      <c r="APG102" s="370"/>
      <c r="APH102" s="370"/>
      <c r="API102" s="370"/>
      <c r="APJ102" s="370"/>
      <c r="APK102" s="370"/>
      <c r="APL102" s="370"/>
      <c r="APM102" s="370"/>
      <c r="APN102" s="370"/>
      <c r="APO102" s="370"/>
      <c r="APP102" s="370"/>
      <c r="APQ102" s="370"/>
      <c r="APR102" s="370"/>
      <c r="APS102" s="370"/>
      <c r="APT102" s="370"/>
      <c r="APU102" s="370"/>
      <c r="APV102" s="370"/>
      <c r="APW102" s="370"/>
      <c r="APX102" s="370"/>
      <c r="APY102" s="370"/>
      <c r="APZ102" s="370"/>
      <c r="AQA102" s="370"/>
      <c r="AQB102" s="370"/>
      <c r="AQC102" s="370"/>
      <c r="AQD102" s="370"/>
      <c r="AQE102" s="370"/>
      <c r="AQF102" s="370"/>
      <c r="AQG102" s="370"/>
      <c r="AQH102" s="370"/>
      <c r="AQI102" s="370"/>
      <c r="AQJ102" s="370"/>
      <c r="AQK102" s="370"/>
      <c r="AQL102" s="370"/>
      <c r="AQM102" s="370"/>
      <c r="AQN102" s="370"/>
      <c r="AQO102" s="370"/>
      <c r="AQP102" s="370"/>
      <c r="AQQ102" s="370"/>
      <c r="AQR102" s="370"/>
      <c r="AQS102" s="370"/>
      <c r="AQT102" s="370"/>
      <c r="AQU102" s="370"/>
      <c r="AQV102" s="370"/>
      <c r="AQW102" s="370"/>
      <c r="AQX102" s="370"/>
      <c r="AQY102" s="370"/>
      <c r="AQZ102" s="370"/>
      <c r="ARA102" s="370"/>
      <c r="ARB102" s="370"/>
      <c r="ARC102" s="370"/>
      <c r="ARD102" s="370"/>
      <c r="ARE102" s="370"/>
      <c r="ARF102" s="370"/>
      <c r="ARG102" s="370"/>
      <c r="ARH102" s="370"/>
      <c r="ARI102" s="370"/>
      <c r="ARJ102" s="370"/>
      <c r="ARK102" s="370"/>
      <c r="ARL102" s="370"/>
      <c r="ARM102" s="370"/>
      <c r="ARN102" s="370"/>
      <c r="ARO102" s="370"/>
      <c r="ARP102" s="370"/>
      <c r="ARQ102" s="370"/>
      <c r="ARR102" s="370"/>
      <c r="ARS102" s="370"/>
      <c r="ART102" s="370"/>
      <c r="ARU102" s="370"/>
      <c r="ARV102" s="370"/>
      <c r="ARW102" s="370"/>
      <c r="ARX102" s="370"/>
      <c r="ARY102" s="370"/>
      <c r="ARZ102" s="370"/>
      <c r="ASA102" s="370"/>
      <c r="ASB102" s="370"/>
      <c r="ASC102" s="370"/>
      <c r="ASD102" s="370"/>
      <c r="ASE102" s="370"/>
      <c r="ASF102" s="370"/>
      <c r="ASG102" s="370"/>
      <c r="ASH102" s="370"/>
      <c r="ASI102" s="370"/>
      <c r="ASJ102" s="370"/>
      <c r="ASK102" s="370"/>
      <c r="ASL102" s="370"/>
      <c r="ASM102" s="370"/>
      <c r="ASN102" s="370"/>
      <c r="ASO102" s="370"/>
      <c r="ASP102" s="370"/>
      <c r="ASQ102" s="370"/>
      <c r="ASR102" s="370"/>
      <c r="ASS102" s="370"/>
      <c r="AST102" s="370"/>
      <c r="ASU102" s="370"/>
      <c r="ASV102" s="370"/>
      <c r="ASW102" s="370"/>
      <c r="ASX102" s="370"/>
      <c r="ASY102" s="370"/>
      <c r="ASZ102" s="370"/>
      <c r="ATA102" s="370"/>
      <c r="ATB102" s="370"/>
      <c r="ATC102" s="370"/>
      <c r="ATD102" s="370"/>
      <c r="ATE102" s="370"/>
      <c r="ATF102" s="370"/>
      <c r="ATG102" s="370"/>
      <c r="ATH102" s="370"/>
      <c r="ATI102" s="370"/>
      <c r="ATJ102" s="370"/>
      <c r="ATK102" s="370"/>
      <c r="ATL102" s="370"/>
      <c r="ATM102" s="370"/>
      <c r="ATN102" s="370"/>
      <c r="ATO102" s="370"/>
      <c r="ATP102" s="370"/>
      <c r="ATQ102" s="370"/>
      <c r="ATR102" s="370"/>
      <c r="ATS102" s="370"/>
      <c r="ATT102" s="370"/>
      <c r="ATU102" s="370"/>
      <c r="ATV102" s="370"/>
      <c r="ATW102" s="370"/>
      <c r="ATX102" s="370"/>
      <c r="ATY102" s="370"/>
      <c r="ATZ102" s="370"/>
      <c r="AUA102" s="370"/>
      <c r="AUB102" s="370"/>
      <c r="AUC102" s="370"/>
      <c r="AUD102" s="370"/>
      <c r="AUE102" s="370"/>
      <c r="AUF102" s="370"/>
      <c r="AUG102" s="370"/>
      <c r="AUH102" s="370"/>
      <c r="AUI102" s="370"/>
      <c r="AUJ102" s="370"/>
      <c r="AUK102" s="370"/>
      <c r="AUL102" s="370"/>
      <c r="AUM102" s="370"/>
      <c r="AUN102" s="370"/>
      <c r="AUO102" s="370"/>
      <c r="AUP102" s="370"/>
      <c r="AUQ102" s="370"/>
      <c r="AUR102" s="370"/>
      <c r="AUS102" s="370"/>
      <c r="AUT102" s="370"/>
      <c r="AUU102" s="370"/>
      <c r="AUV102" s="370"/>
      <c r="AUW102" s="370"/>
      <c r="AUX102" s="370"/>
      <c r="AUY102" s="370"/>
      <c r="AUZ102" s="370"/>
      <c r="AVA102" s="370"/>
      <c r="AVB102" s="370"/>
      <c r="AVC102" s="370"/>
      <c r="AVD102" s="370"/>
      <c r="AVE102" s="370"/>
      <c r="AVF102" s="370"/>
      <c r="AVG102" s="370"/>
      <c r="AVH102" s="370"/>
      <c r="AVI102" s="370"/>
      <c r="AVJ102" s="370"/>
      <c r="AVK102" s="370"/>
      <c r="AVL102" s="370"/>
      <c r="AVM102" s="370"/>
      <c r="AVN102" s="370"/>
      <c r="AVO102" s="370"/>
      <c r="AVP102" s="370"/>
      <c r="AVQ102" s="370"/>
      <c r="AVR102" s="370"/>
      <c r="AVS102" s="370"/>
      <c r="AVT102" s="370"/>
      <c r="AVU102" s="370"/>
      <c r="AVV102" s="370"/>
      <c r="AVW102" s="370"/>
      <c r="AVX102" s="370"/>
      <c r="AVY102" s="370"/>
      <c r="AVZ102" s="370"/>
      <c r="AWA102" s="370"/>
      <c r="AWB102" s="370"/>
      <c r="AWC102" s="370"/>
      <c r="AWD102" s="370"/>
      <c r="AWE102" s="370"/>
      <c r="AWF102" s="370"/>
      <c r="AWG102" s="370"/>
      <c r="AWH102" s="370"/>
      <c r="AWI102" s="370"/>
      <c r="AWJ102" s="370"/>
      <c r="AWK102" s="370"/>
      <c r="AWL102" s="370"/>
      <c r="AWM102" s="370"/>
      <c r="AWN102" s="370"/>
      <c r="AWO102" s="370"/>
      <c r="AWP102" s="370"/>
      <c r="AWQ102" s="370"/>
      <c r="AWR102" s="370"/>
      <c r="AWS102" s="370"/>
      <c r="AWT102" s="370"/>
      <c r="AWU102" s="370"/>
      <c r="AWV102" s="370"/>
      <c r="AWW102" s="370"/>
      <c r="AWX102" s="370"/>
      <c r="AWY102" s="370"/>
      <c r="AWZ102" s="370"/>
      <c r="AXA102" s="370"/>
      <c r="AXB102" s="370"/>
      <c r="AXC102" s="370"/>
      <c r="AXD102" s="370"/>
      <c r="AXE102" s="370"/>
      <c r="AXF102" s="370"/>
      <c r="AXG102" s="370"/>
      <c r="AXH102" s="370"/>
      <c r="AXI102" s="370"/>
      <c r="AXJ102" s="370"/>
      <c r="AXK102" s="370"/>
      <c r="AXL102" s="370"/>
      <c r="AXM102" s="370"/>
      <c r="AXN102" s="370"/>
      <c r="AXO102" s="370"/>
      <c r="AXP102" s="370"/>
      <c r="AXQ102" s="370"/>
      <c r="AXR102" s="370"/>
      <c r="AXS102" s="370"/>
      <c r="AXT102" s="370"/>
      <c r="AXU102" s="370"/>
      <c r="AXV102" s="370"/>
      <c r="AXW102" s="370"/>
      <c r="AXX102" s="370"/>
      <c r="AXY102" s="370"/>
      <c r="AXZ102" s="370"/>
      <c r="AYA102" s="370"/>
      <c r="AYB102" s="370"/>
      <c r="AYC102" s="370"/>
      <c r="AYD102" s="370"/>
      <c r="AYE102" s="370"/>
      <c r="AYF102" s="370"/>
      <c r="AYG102" s="370"/>
      <c r="AYH102" s="370"/>
      <c r="AYI102" s="370"/>
      <c r="AYJ102" s="370"/>
      <c r="AYK102" s="370"/>
      <c r="AYL102" s="370"/>
      <c r="AYM102" s="370"/>
      <c r="AYN102" s="370"/>
      <c r="AYO102" s="370"/>
      <c r="AYP102" s="370"/>
      <c r="AYQ102" s="370"/>
      <c r="AYR102" s="370"/>
      <c r="AYS102" s="370"/>
      <c r="AYT102" s="370"/>
      <c r="AYU102" s="370"/>
      <c r="AYV102" s="370"/>
      <c r="AYW102" s="370"/>
      <c r="AYX102" s="370"/>
      <c r="AYY102" s="370"/>
      <c r="AYZ102" s="370"/>
      <c r="AZA102" s="370"/>
      <c r="AZB102" s="370"/>
      <c r="AZC102" s="370"/>
      <c r="AZD102" s="370"/>
      <c r="AZE102" s="370"/>
      <c r="AZF102" s="370"/>
      <c r="AZG102" s="370"/>
      <c r="AZH102" s="370"/>
      <c r="AZI102" s="370"/>
      <c r="AZJ102" s="370"/>
      <c r="AZK102" s="370"/>
      <c r="AZL102" s="370"/>
      <c r="AZM102" s="370"/>
      <c r="AZN102" s="370"/>
      <c r="AZO102" s="370"/>
      <c r="AZP102" s="370"/>
      <c r="AZQ102" s="370"/>
      <c r="AZR102" s="370"/>
      <c r="AZS102" s="370"/>
      <c r="AZT102" s="370"/>
      <c r="AZU102" s="370"/>
      <c r="AZV102" s="370"/>
      <c r="AZW102" s="370"/>
      <c r="AZX102" s="370"/>
      <c r="AZY102" s="370"/>
      <c r="AZZ102" s="370"/>
      <c r="BAA102" s="370"/>
      <c r="BAB102" s="370"/>
      <c r="BAC102" s="370"/>
      <c r="BAD102" s="370"/>
      <c r="BAE102" s="370"/>
      <c r="BAF102" s="370"/>
      <c r="BAG102" s="370"/>
      <c r="BAH102" s="370"/>
      <c r="BAI102" s="370"/>
      <c r="BAJ102" s="370"/>
      <c r="BAK102" s="370"/>
      <c r="BAL102" s="370"/>
      <c r="BAM102" s="370"/>
      <c r="BAN102" s="370"/>
      <c r="BAO102" s="370"/>
      <c r="BAP102" s="370"/>
      <c r="BAQ102" s="370"/>
      <c r="BAR102" s="370"/>
      <c r="BAS102" s="370"/>
      <c r="BAT102" s="370"/>
      <c r="BAU102" s="370"/>
      <c r="BAV102" s="370"/>
      <c r="BAW102" s="370"/>
      <c r="BAX102" s="370"/>
      <c r="BAY102" s="370"/>
      <c r="BAZ102" s="370"/>
      <c r="BBA102" s="370"/>
      <c r="BBB102" s="370"/>
      <c r="BBC102" s="370"/>
      <c r="BBD102" s="370"/>
      <c r="BBE102" s="370"/>
      <c r="BBF102" s="370"/>
      <c r="BBG102" s="370"/>
      <c r="BBH102" s="370"/>
      <c r="BBI102" s="370"/>
      <c r="BBJ102" s="370"/>
      <c r="BBK102" s="370"/>
      <c r="BBL102" s="370"/>
      <c r="BBM102" s="370"/>
      <c r="BBN102" s="370"/>
      <c r="BBO102" s="370"/>
      <c r="BBP102" s="370"/>
      <c r="BBQ102" s="370"/>
      <c r="BBR102" s="370"/>
      <c r="BBS102" s="370"/>
      <c r="BBT102" s="370"/>
      <c r="BBU102" s="370"/>
      <c r="BBV102" s="370"/>
      <c r="BBW102" s="370"/>
      <c r="BBX102" s="370"/>
      <c r="BBY102" s="370"/>
      <c r="BBZ102" s="370"/>
      <c r="BCA102" s="370"/>
      <c r="BCB102" s="370"/>
      <c r="BCC102" s="370"/>
      <c r="BCD102" s="370"/>
      <c r="BCE102" s="370"/>
      <c r="BCF102" s="370"/>
      <c r="BCG102" s="370"/>
      <c r="BCH102" s="370"/>
      <c r="BCI102" s="370"/>
      <c r="BCJ102" s="370"/>
      <c r="BCK102" s="370"/>
      <c r="BCL102" s="370"/>
      <c r="BCM102" s="370"/>
      <c r="BCN102" s="370"/>
      <c r="BCO102" s="370"/>
      <c r="BCP102" s="370"/>
      <c r="BCQ102" s="370"/>
      <c r="BCR102" s="370"/>
      <c r="BCS102" s="370"/>
      <c r="BCT102" s="370"/>
      <c r="BCU102" s="370"/>
      <c r="BCV102" s="370"/>
      <c r="BCW102" s="370"/>
      <c r="BCX102" s="370"/>
      <c r="BCY102" s="370"/>
      <c r="BCZ102" s="370"/>
      <c r="BDA102" s="370"/>
      <c r="BDB102" s="370"/>
      <c r="BDC102" s="370"/>
      <c r="BDD102" s="370"/>
      <c r="BDE102" s="370"/>
      <c r="BDF102" s="370"/>
      <c r="BDG102" s="370"/>
      <c r="BDH102" s="370"/>
      <c r="BDI102" s="370"/>
      <c r="BDJ102" s="370"/>
      <c r="BDK102" s="370"/>
      <c r="BDL102" s="370"/>
      <c r="BDM102" s="370"/>
      <c r="BDN102" s="370"/>
      <c r="BDO102" s="370"/>
      <c r="BDP102" s="370"/>
      <c r="BDQ102" s="370"/>
      <c r="BDR102" s="370"/>
      <c r="BDS102" s="370"/>
      <c r="BDT102" s="370"/>
      <c r="BDU102" s="370"/>
      <c r="BDV102" s="370"/>
      <c r="BDW102" s="370"/>
      <c r="BDX102" s="370"/>
      <c r="BDY102" s="370"/>
      <c r="BDZ102" s="370"/>
      <c r="BEA102" s="370"/>
      <c r="BEB102" s="370"/>
      <c r="BEC102" s="370"/>
      <c r="BED102" s="370"/>
      <c r="BEE102" s="370"/>
      <c r="BEF102" s="370"/>
      <c r="BEG102" s="370"/>
      <c r="BEH102" s="370"/>
      <c r="BEI102" s="370"/>
      <c r="BEJ102" s="370"/>
      <c r="BEK102" s="370"/>
      <c r="BEL102" s="370"/>
      <c r="BEM102" s="370"/>
      <c r="BEN102" s="370"/>
      <c r="BEO102" s="370"/>
      <c r="BEP102" s="370"/>
      <c r="BEQ102" s="370"/>
      <c r="BER102" s="370"/>
      <c r="BES102" s="370"/>
      <c r="BET102" s="370"/>
      <c r="BEU102" s="370"/>
      <c r="BEV102" s="370"/>
      <c r="BEW102" s="370"/>
      <c r="BEX102" s="370"/>
      <c r="BEY102" s="370"/>
      <c r="BEZ102" s="370"/>
      <c r="BFA102" s="370"/>
      <c r="BFB102" s="370"/>
      <c r="BFC102" s="370"/>
      <c r="BFD102" s="370"/>
      <c r="BFE102" s="370"/>
      <c r="BFF102" s="370"/>
      <c r="BFG102" s="370"/>
      <c r="BFH102" s="370"/>
      <c r="BFI102" s="370"/>
      <c r="BFJ102" s="370"/>
      <c r="BFK102" s="370"/>
      <c r="BFL102" s="370"/>
      <c r="BFM102" s="370"/>
      <c r="BFN102" s="370"/>
      <c r="BFO102" s="370"/>
      <c r="BFP102" s="370"/>
      <c r="BFQ102" s="370"/>
      <c r="BFR102" s="370"/>
      <c r="BFS102" s="370"/>
      <c r="BFT102" s="370"/>
      <c r="BFU102" s="370"/>
      <c r="BFV102" s="370"/>
      <c r="BFW102" s="370"/>
      <c r="BFX102" s="370"/>
      <c r="BFY102" s="370"/>
      <c r="BFZ102" s="370"/>
      <c r="BGA102" s="370"/>
      <c r="BGB102" s="370"/>
      <c r="BGC102" s="370"/>
      <c r="BGD102" s="370"/>
      <c r="BGE102" s="370"/>
      <c r="BGF102" s="370"/>
      <c r="BGG102" s="370"/>
      <c r="BGH102" s="370"/>
      <c r="BGI102" s="370"/>
      <c r="BGJ102" s="370"/>
      <c r="BGK102" s="370"/>
      <c r="BGL102" s="370"/>
      <c r="BGM102" s="370"/>
      <c r="BGN102" s="370"/>
      <c r="BGO102" s="370"/>
      <c r="BGP102" s="370"/>
      <c r="BGQ102" s="370"/>
      <c r="BGR102" s="370"/>
      <c r="BGS102" s="370"/>
      <c r="BGT102" s="370"/>
      <c r="BGU102" s="370"/>
      <c r="BGV102" s="370"/>
      <c r="BGW102" s="370"/>
      <c r="BGX102" s="370"/>
      <c r="BGY102" s="370"/>
      <c r="BGZ102" s="370"/>
      <c r="BHA102" s="370"/>
      <c r="BHB102" s="370"/>
      <c r="BHC102" s="370"/>
      <c r="BHD102" s="370"/>
      <c r="BHE102" s="370"/>
      <c r="BHF102" s="370"/>
      <c r="BHG102" s="370"/>
      <c r="BHH102" s="370"/>
      <c r="BHI102" s="370"/>
      <c r="BHJ102" s="370"/>
      <c r="BHK102" s="370"/>
      <c r="BHL102" s="370"/>
      <c r="BHM102" s="370"/>
      <c r="BHN102" s="370"/>
      <c r="BHO102" s="370"/>
      <c r="BHP102" s="370"/>
      <c r="BHQ102" s="370"/>
      <c r="BHR102" s="370"/>
      <c r="BHS102" s="370"/>
      <c r="BHT102" s="370"/>
      <c r="BHU102" s="370"/>
      <c r="BHV102" s="370"/>
      <c r="BHW102" s="370"/>
      <c r="BHX102" s="370"/>
      <c r="BHY102" s="370"/>
      <c r="BHZ102" s="370"/>
      <c r="BIA102" s="370"/>
      <c r="BIB102" s="370"/>
      <c r="BIC102" s="370"/>
      <c r="BID102" s="370"/>
      <c r="BIE102" s="370"/>
      <c r="BIF102" s="370"/>
      <c r="BIG102" s="370"/>
      <c r="BIH102" s="370"/>
      <c r="BII102" s="370"/>
      <c r="BIJ102" s="370"/>
      <c r="BIK102" s="370"/>
      <c r="BIL102" s="370"/>
      <c r="BIM102" s="370"/>
      <c r="BIN102" s="370"/>
      <c r="BIO102" s="370"/>
      <c r="BIP102" s="370"/>
      <c r="BIQ102" s="370"/>
      <c r="BIR102" s="370"/>
      <c r="BIS102" s="370"/>
      <c r="BIT102" s="370"/>
      <c r="BIU102" s="370"/>
      <c r="BIV102" s="370"/>
      <c r="BIW102" s="370"/>
      <c r="BIX102" s="370"/>
      <c r="BIY102" s="370"/>
      <c r="BIZ102" s="370"/>
      <c r="BJA102" s="370"/>
    </row>
    <row r="103" spans="1:1613" s="38" customFormat="1" ht="15.75" thickTop="1" x14ac:dyDescent="0.25">
      <c r="A103" s="604" t="s">
        <v>214</v>
      </c>
      <c r="B103" s="605"/>
      <c r="C103" s="606"/>
      <c r="D103" s="36"/>
      <c r="E103" s="36"/>
      <c r="F103" s="36"/>
      <c r="G103" s="37"/>
      <c r="H103" s="35"/>
      <c r="I103" s="36"/>
      <c r="J103" s="36"/>
      <c r="K103" s="36"/>
      <c r="L103" s="36"/>
      <c r="M103" s="36"/>
      <c r="N103" s="36"/>
      <c r="O103" s="36"/>
      <c r="P103" s="37"/>
      <c r="Q103" s="271"/>
      <c r="R103" s="371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69"/>
      <c r="CC103" s="369"/>
      <c r="CD103" s="369"/>
      <c r="CE103" s="369"/>
      <c r="CF103" s="369"/>
      <c r="CG103" s="369"/>
      <c r="CH103" s="369"/>
      <c r="CI103" s="369"/>
      <c r="CJ103" s="369"/>
      <c r="CK103" s="369"/>
      <c r="CL103" s="369"/>
      <c r="CM103" s="369"/>
      <c r="CN103" s="369"/>
      <c r="CO103" s="369"/>
      <c r="CP103" s="369"/>
      <c r="CQ103" s="369"/>
      <c r="CR103" s="369"/>
      <c r="CS103" s="369"/>
      <c r="CT103" s="369"/>
      <c r="CU103" s="369"/>
      <c r="CV103" s="369"/>
      <c r="CW103" s="369"/>
      <c r="CX103" s="369"/>
      <c r="CY103" s="369"/>
      <c r="CZ103" s="369"/>
      <c r="DA103" s="369"/>
      <c r="DB103" s="369"/>
      <c r="DC103" s="369"/>
      <c r="DD103" s="369"/>
      <c r="DE103" s="369"/>
      <c r="DF103" s="369"/>
      <c r="DG103" s="369"/>
      <c r="DH103" s="369"/>
      <c r="DI103" s="369"/>
      <c r="DJ103" s="369"/>
      <c r="DK103" s="369"/>
      <c r="DL103" s="369"/>
      <c r="DM103" s="369"/>
      <c r="DN103" s="369"/>
      <c r="DO103" s="369"/>
      <c r="DP103" s="369"/>
      <c r="DQ103" s="369"/>
      <c r="DR103" s="369"/>
      <c r="DS103" s="369"/>
      <c r="DT103" s="369"/>
      <c r="DU103" s="369"/>
      <c r="DV103" s="369"/>
      <c r="DW103" s="369"/>
      <c r="DX103" s="369"/>
      <c r="DY103" s="369"/>
      <c r="DZ103" s="369"/>
      <c r="EA103" s="369"/>
      <c r="EB103" s="369"/>
      <c r="EC103" s="369"/>
      <c r="ED103" s="369"/>
      <c r="EE103" s="369"/>
      <c r="EF103" s="369"/>
      <c r="EG103" s="369"/>
      <c r="EH103" s="369"/>
      <c r="EI103" s="369"/>
      <c r="EJ103" s="369"/>
      <c r="EK103" s="369"/>
      <c r="EL103" s="369"/>
      <c r="EM103" s="369"/>
      <c r="EN103" s="369"/>
      <c r="EO103" s="369"/>
      <c r="EP103" s="369"/>
      <c r="EQ103" s="369"/>
      <c r="ER103" s="369"/>
      <c r="ES103" s="369"/>
      <c r="ET103" s="369"/>
      <c r="EU103" s="369"/>
      <c r="EV103" s="369"/>
      <c r="EW103" s="369"/>
      <c r="EX103" s="369"/>
      <c r="EY103" s="369"/>
      <c r="EZ103" s="369"/>
      <c r="FA103" s="369"/>
      <c r="FB103" s="369"/>
      <c r="FC103" s="369"/>
      <c r="FD103" s="369"/>
      <c r="FE103" s="369"/>
      <c r="FF103" s="369"/>
      <c r="FG103" s="369"/>
      <c r="FH103" s="369"/>
      <c r="FI103" s="369"/>
      <c r="FJ103" s="369"/>
      <c r="FK103" s="369"/>
      <c r="FL103" s="369"/>
      <c r="FM103" s="369"/>
      <c r="FN103" s="369"/>
      <c r="FO103" s="369"/>
      <c r="FP103" s="369"/>
      <c r="FQ103" s="369"/>
      <c r="FR103" s="369"/>
      <c r="FS103" s="369"/>
      <c r="FT103" s="369"/>
      <c r="FU103" s="369"/>
      <c r="FV103" s="369"/>
      <c r="FW103" s="369"/>
      <c r="FX103" s="369"/>
      <c r="FY103" s="369"/>
      <c r="FZ103" s="369"/>
      <c r="GA103" s="369"/>
      <c r="GB103" s="369"/>
      <c r="GC103" s="369"/>
      <c r="GD103" s="369"/>
      <c r="GE103" s="369"/>
      <c r="GF103" s="369"/>
      <c r="GG103" s="369"/>
      <c r="GH103" s="369"/>
      <c r="GI103" s="369"/>
      <c r="GJ103" s="369"/>
      <c r="GK103" s="369"/>
      <c r="GL103" s="369"/>
      <c r="GM103" s="369"/>
      <c r="GN103" s="369"/>
      <c r="GO103" s="369"/>
      <c r="GP103" s="369"/>
      <c r="GQ103" s="369"/>
      <c r="GR103" s="369"/>
      <c r="GS103" s="369"/>
      <c r="GT103" s="369"/>
      <c r="GU103" s="369"/>
      <c r="GV103" s="369"/>
      <c r="GW103" s="369"/>
      <c r="GX103" s="369"/>
      <c r="GY103" s="369"/>
      <c r="GZ103" s="369"/>
      <c r="HA103" s="369"/>
      <c r="HB103" s="369"/>
      <c r="HC103" s="369"/>
      <c r="HD103" s="369"/>
      <c r="HE103" s="369"/>
      <c r="HF103" s="369"/>
      <c r="HG103" s="369"/>
      <c r="HH103" s="369"/>
      <c r="HI103" s="369"/>
      <c r="HJ103" s="369"/>
      <c r="HK103" s="369"/>
      <c r="HL103" s="369"/>
      <c r="HM103" s="369"/>
      <c r="HN103" s="369"/>
      <c r="HO103" s="369"/>
      <c r="HP103" s="369"/>
      <c r="HQ103" s="369"/>
      <c r="HR103" s="369"/>
      <c r="HS103" s="369"/>
      <c r="HT103" s="369"/>
      <c r="HU103" s="369"/>
      <c r="HV103" s="369"/>
      <c r="HW103" s="369"/>
      <c r="HX103" s="369"/>
      <c r="HY103" s="369"/>
      <c r="HZ103" s="369"/>
      <c r="IA103" s="369"/>
      <c r="IB103" s="369"/>
      <c r="IC103" s="369"/>
      <c r="ID103" s="369"/>
      <c r="IE103" s="369"/>
      <c r="IF103" s="369"/>
      <c r="IG103" s="369"/>
      <c r="IH103" s="369"/>
      <c r="II103" s="369"/>
      <c r="IJ103" s="369"/>
      <c r="IK103" s="369"/>
      <c r="IL103" s="369"/>
      <c r="IM103" s="369"/>
      <c r="IN103" s="369"/>
      <c r="IO103" s="369"/>
      <c r="IP103" s="369"/>
      <c r="IQ103" s="369"/>
      <c r="IR103" s="369"/>
      <c r="IS103" s="369"/>
      <c r="IT103" s="369"/>
      <c r="IU103" s="369"/>
      <c r="IV103" s="369"/>
      <c r="IW103" s="369"/>
      <c r="IX103" s="369"/>
      <c r="IY103" s="369"/>
      <c r="IZ103" s="369"/>
      <c r="JA103" s="369"/>
      <c r="JB103" s="369"/>
      <c r="JC103" s="369"/>
      <c r="JD103" s="369"/>
      <c r="JE103" s="369"/>
      <c r="JF103" s="369"/>
      <c r="JG103" s="369"/>
      <c r="JH103" s="369"/>
      <c r="JI103" s="369"/>
      <c r="JJ103" s="369"/>
      <c r="JK103" s="369"/>
      <c r="JL103" s="369"/>
      <c r="JM103" s="369"/>
      <c r="JN103" s="369"/>
      <c r="JO103" s="369"/>
      <c r="JP103" s="369"/>
      <c r="JQ103" s="369"/>
      <c r="JR103" s="369"/>
      <c r="JS103" s="369"/>
      <c r="JT103" s="369"/>
      <c r="JU103" s="369"/>
      <c r="JV103" s="369"/>
      <c r="JW103" s="369"/>
      <c r="JX103" s="369"/>
      <c r="JY103" s="369"/>
      <c r="JZ103" s="369"/>
      <c r="KA103" s="369"/>
      <c r="KB103" s="369"/>
      <c r="KC103" s="369"/>
      <c r="KD103" s="369"/>
      <c r="KE103" s="369"/>
      <c r="KF103" s="369"/>
      <c r="KG103" s="369"/>
      <c r="KH103" s="369"/>
      <c r="KI103" s="369"/>
      <c r="KJ103" s="369"/>
      <c r="KK103" s="369"/>
      <c r="KL103" s="369"/>
      <c r="KM103" s="369"/>
      <c r="KN103" s="369"/>
      <c r="KO103" s="369"/>
      <c r="KP103" s="369"/>
      <c r="KQ103" s="369"/>
      <c r="KR103" s="369"/>
      <c r="KS103" s="369"/>
      <c r="KT103" s="369"/>
      <c r="KU103" s="369"/>
      <c r="KV103" s="369"/>
      <c r="KW103" s="369"/>
      <c r="KX103" s="369"/>
      <c r="KY103" s="369"/>
      <c r="KZ103" s="369"/>
      <c r="LA103" s="369"/>
      <c r="LB103" s="369"/>
      <c r="LC103" s="369"/>
      <c r="LD103" s="369"/>
      <c r="LE103" s="369"/>
      <c r="LF103" s="369"/>
      <c r="LG103" s="369"/>
      <c r="LH103" s="369"/>
      <c r="LI103" s="369"/>
      <c r="LJ103" s="369"/>
      <c r="LK103" s="369"/>
      <c r="LL103" s="369"/>
      <c r="LM103" s="369"/>
      <c r="LN103" s="369"/>
      <c r="LO103" s="369"/>
      <c r="LP103" s="369"/>
      <c r="LQ103" s="369"/>
      <c r="LR103" s="369"/>
      <c r="LS103" s="369"/>
      <c r="LT103" s="369"/>
      <c r="LU103" s="369"/>
      <c r="LV103" s="369"/>
      <c r="LW103" s="369"/>
      <c r="LX103" s="369"/>
      <c r="LY103" s="369"/>
      <c r="LZ103" s="369"/>
      <c r="MA103" s="369"/>
      <c r="MB103" s="369"/>
      <c r="MC103" s="369"/>
      <c r="MD103" s="369"/>
      <c r="ME103" s="369"/>
      <c r="MF103" s="369"/>
      <c r="MG103" s="369"/>
      <c r="MH103" s="369"/>
      <c r="MI103" s="369"/>
      <c r="MJ103" s="369"/>
      <c r="MK103" s="369"/>
      <c r="ML103" s="369"/>
      <c r="MM103" s="369"/>
      <c r="MN103" s="369"/>
      <c r="MO103" s="369"/>
      <c r="MP103" s="369"/>
      <c r="MQ103" s="369"/>
      <c r="MR103" s="369"/>
      <c r="MS103" s="369"/>
      <c r="MT103" s="369"/>
      <c r="MU103" s="369"/>
      <c r="MV103" s="369"/>
      <c r="MW103" s="369"/>
      <c r="MX103" s="369"/>
      <c r="MY103" s="369"/>
      <c r="MZ103" s="369"/>
      <c r="NA103" s="369"/>
      <c r="NB103" s="369"/>
      <c r="NC103" s="369"/>
      <c r="ND103" s="369"/>
      <c r="NE103" s="369"/>
      <c r="NF103" s="369"/>
      <c r="NG103" s="369"/>
      <c r="NH103" s="369"/>
      <c r="NI103" s="369"/>
      <c r="NJ103" s="369"/>
      <c r="NK103" s="369"/>
      <c r="NL103" s="369"/>
      <c r="NM103" s="369"/>
      <c r="NN103" s="369"/>
      <c r="NO103" s="369"/>
      <c r="NP103" s="369"/>
      <c r="NQ103" s="369"/>
      <c r="NR103" s="369"/>
      <c r="NS103" s="369"/>
      <c r="NT103" s="369"/>
      <c r="NU103" s="369"/>
      <c r="NV103" s="369"/>
      <c r="NW103" s="369"/>
      <c r="NX103" s="369"/>
      <c r="NY103" s="369"/>
      <c r="NZ103" s="369"/>
      <c r="OA103" s="369"/>
      <c r="OB103" s="369"/>
      <c r="OC103" s="369"/>
      <c r="OD103" s="369"/>
      <c r="OE103" s="369"/>
      <c r="OF103" s="369"/>
      <c r="OG103" s="369"/>
      <c r="OH103" s="369"/>
      <c r="OI103" s="369"/>
      <c r="OJ103" s="369"/>
      <c r="OK103" s="369"/>
      <c r="OL103" s="369"/>
      <c r="OM103" s="369"/>
      <c r="ON103" s="369"/>
      <c r="OO103" s="369"/>
      <c r="OP103" s="369"/>
      <c r="OQ103" s="369"/>
      <c r="OR103" s="369"/>
      <c r="OS103" s="369"/>
      <c r="OT103" s="369"/>
      <c r="OU103" s="369"/>
      <c r="OV103" s="369"/>
      <c r="OW103" s="369"/>
      <c r="OX103" s="369"/>
      <c r="OY103" s="369"/>
      <c r="OZ103" s="369"/>
      <c r="PA103" s="369"/>
      <c r="PB103" s="369"/>
      <c r="PC103" s="369"/>
      <c r="PD103" s="369"/>
      <c r="PE103" s="369"/>
      <c r="PF103" s="369"/>
      <c r="PG103" s="369"/>
      <c r="PH103" s="369"/>
      <c r="PI103" s="369"/>
      <c r="PJ103" s="369"/>
      <c r="PK103" s="369"/>
      <c r="PL103" s="369"/>
      <c r="PM103" s="369"/>
      <c r="PN103" s="369"/>
      <c r="PO103" s="369"/>
      <c r="PP103" s="369"/>
      <c r="PQ103" s="369"/>
      <c r="PR103" s="369"/>
      <c r="PS103" s="369"/>
      <c r="PT103" s="369"/>
      <c r="PU103" s="369"/>
      <c r="PV103" s="369"/>
      <c r="PW103" s="369"/>
      <c r="PX103" s="369"/>
      <c r="PY103" s="369"/>
      <c r="PZ103" s="369"/>
      <c r="QA103" s="369"/>
      <c r="QB103" s="369"/>
      <c r="QC103" s="369"/>
      <c r="QD103" s="369"/>
      <c r="QE103" s="369"/>
      <c r="QF103" s="369"/>
      <c r="QG103" s="369"/>
      <c r="QH103" s="369"/>
      <c r="QI103" s="369"/>
      <c r="QJ103" s="369"/>
      <c r="QK103" s="369"/>
      <c r="QL103" s="369"/>
      <c r="QM103" s="369"/>
      <c r="QN103" s="369"/>
      <c r="QO103" s="369"/>
      <c r="QP103" s="369"/>
      <c r="QQ103" s="369"/>
      <c r="QR103" s="369"/>
      <c r="QS103" s="369"/>
      <c r="QT103" s="369"/>
      <c r="QU103" s="369"/>
      <c r="QV103" s="369"/>
      <c r="QW103" s="369"/>
      <c r="QX103" s="369"/>
      <c r="QY103" s="369"/>
      <c r="QZ103" s="369"/>
      <c r="RA103" s="369"/>
      <c r="RB103" s="369"/>
      <c r="RC103" s="369"/>
      <c r="RD103" s="369"/>
      <c r="RE103" s="369"/>
      <c r="RF103" s="369"/>
      <c r="RG103" s="369"/>
      <c r="RH103" s="369"/>
      <c r="RI103" s="369"/>
      <c r="RJ103" s="369"/>
      <c r="RK103" s="369"/>
      <c r="RL103" s="369"/>
      <c r="RM103" s="369"/>
      <c r="RN103" s="369"/>
      <c r="RO103" s="369"/>
      <c r="RP103" s="369"/>
      <c r="RQ103" s="369"/>
      <c r="RR103" s="369"/>
      <c r="RS103" s="369"/>
      <c r="RT103" s="369"/>
      <c r="RU103" s="369"/>
      <c r="RV103" s="369"/>
      <c r="RW103" s="369"/>
      <c r="RX103" s="369"/>
      <c r="RY103" s="369"/>
      <c r="RZ103" s="369"/>
      <c r="SA103" s="369"/>
      <c r="SB103" s="369"/>
      <c r="SC103" s="369"/>
      <c r="SD103" s="369"/>
      <c r="SE103" s="369"/>
      <c r="SF103" s="369"/>
      <c r="SG103" s="369"/>
      <c r="SH103" s="369"/>
      <c r="SI103" s="369"/>
      <c r="SJ103" s="369"/>
      <c r="SK103" s="369"/>
      <c r="SL103" s="369"/>
      <c r="SM103" s="369"/>
      <c r="SN103" s="369"/>
      <c r="SO103" s="369"/>
      <c r="SP103" s="369"/>
      <c r="SQ103" s="369"/>
      <c r="SR103" s="369"/>
      <c r="SS103" s="369"/>
      <c r="ST103" s="369"/>
      <c r="SU103" s="369"/>
      <c r="SV103" s="369"/>
      <c r="SW103" s="369"/>
      <c r="SX103" s="369"/>
      <c r="SY103" s="369"/>
      <c r="SZ103" s="369"/>
      <c r="TA103" s="369"/>
      <c r="TB103" s="369"/>
      <c r="TC103" s="369"/>
      <c r="TD103" s="369"/>
      <c r="TE103" s="369"/>
      <c r="TF103" s="369"/>
      <c r="TG103" s="369"/>
      <c r="TH103" s="369"/>
      <c r="TI103" s="369"/>
      <c r="TJ103" s="369"/>
      <c r="TK103" s="369"/>
      <c r="TL103" s="369"/>
      <c r="TM103" s="369"/>
      <c r="TN103" s="369"/>
      <c r="TO103" s="369"/>
      <c r="TP103" s="369"/>
      <c r="TQ103" s="369"/>
      <c r="TR103" s="369"/>
      <c r="TS103" s="369"/>
      <c r="TT103" s="369"/>
      <c r="TU103" s="369"/>
      <c r="TV103" s="369"/>
      <c r="TW103" s="369"/>
      <c r="TX103" s="369"/>
      <c r="TY103" s="369"/>
      <c r="TZ103" s="369"/>
      <c r="UA103" s="369"/>
      <c r="UB103" s="369"/>
      <c r="UC103" s="369"/>
      <c r="UD103" s="369"/>
      <c r="UE103" s="369"/>
      <c r="UF103" s="369"/>
      <c r="UG103" s="369"/>
      <c r="UH103" s="369"/>
      <c r="UI103" s="369"/>
      <c r="UJ103" s="369"/>
      <c r="UK103" s="369"/>
      <c r="UL103" s="369"/>
      <c r="UM103" s="369"/>
      <c r="UN103" s="369"/>
      <c r="UO103" s="369"/>
      <c r="UP103" s="369"/>
      <c r="UQ103" s="369"/>
      <c r="UR103" s="369"/>
      <c r="US103" s="369"/>
      <c r="UT103" s="369"/>
      <c r="UU103" s="369"/>
      <c r="UV103" s="369"/>
      <c r="UW103" s="369"/>
      <c r="UX103" s="369"/>
      <c r="UY103" s="369"/>
      <c r="UZ103" s="369"/>
      <c r="VA103" s="369"/>
      <c r="VB103" s="369"/>
      <c r="VC103" s="369"/>
      <c r="VD103" s="369"/>
      <c r="VE103" s="369"/>
      <c r="VF103" s="369"/>
      <c r="VG103" s="369"/>
      <c r="VH103" s="369"/>
      <c r="VI103" s="369"/>
      <c r="VJ103" s="369"/>
      <c r="VK103" s="369"/>
      <c r="VL103" s="369"/>
      <c r="VM103" s="369"/>
      <c r="VN103" s="369"/>
      <c r="VO103" s="369"/>
      <c r="VP103" s="369"/>
      <c r="VQ103" s="369"/>
      <c r="VR103" s="369"/>
      <c r="VS103" s="369"/>
      <c r="VT103" s="369"/>
      <c r="VU103" s="369"/>
      <c r="VV103" s="369"/>
      <c r="VW103" s="369"/>
      <c r="VX103" s="369"/>
      <c r="VY103" s="369"/>
      <c r="VZ103" s="369"/>
      <c r="WA103" s="369"/>
      <c r="WB103" s="369"/>
      <c r="WC103" s="369"/>
      <c r="WD103" s="369"/>
      <c r="WE103" s="369"/>
      <c r="WF103" s="369"/>
      <c r="WG103" s="369"/>
      <c r="WH103" s="369"/>
      <c r="WI103" s="369"/>
      <c r="WJ103" s="369"/>
      <c r="WK103" s="369"/>
      <c r="WL103" s="369"/>
      <c r="WM103" s="369"/>
      <c r="WN103" s="369"/>
      <c r="WO103" s="369"/>
      <c r="WP103" s="369"/>
      <c r="WQ103" s="369"/>
      <c r="WR103" s="369"/>
      <c r="WS103" s="369"/>
      <c r="WT103" s="369"/>
      <c r="WU103" s="369"/>
      <c r="WV103" s="369"/>
      <c r="WW103" s="369"/>
      <c r="WX103" s="369"/>
      <c r="WY103" s="369"/>
      <c r="WZ103" s="369"/>
      <c r="XA103" s="369"/>
      <c r="XB103" s="369"/>
      <c r="XC103" s="369"/>
      <c r="XD103" s="369"/>
      <c r="XE103" s="369"/>
      <c r="XF103" s="369"/>
      <c r="XG103" s="369"/>
      <c r="XH103" s="369"/>
      <c r="XI103" s="369"/>
      <c r="XJ103" s="369"/>
      <c r="XK103" s="369"/>
      <c r="XL103" s="369"/>
      <c r="XM103" s="369"/>
      <c r="XN103" s="369"/>
      <c r="XO103" s="369"/>
      <c r="XP103" s="369"/>
      <c r="XQ103" s="369"/>
      <c r="XR103" s="369"/>
      <c r="XS103" s="369"/>
      <c r="XT103" s="369"/>
      <c r="XU103" s="369"/>
      <c r="XV103" s="369"/>
      <c r="XW103" s="369"/>
      <c r="XX103" s="369"/>
      <c r="XY103" s="369"/>
      <c r="XZ103" s="369"/>
      <c r="YA103" s="369"/>
      <c r="YB103" s="369"/>
      <c r="YC103" s="369"/>
      <c r="YD103" s="369"/>
      <c r="YE103" s="369"/>
      <c r="YF103" s="369"/>
      <c r="YG103" s="369"/>
      <c r="YH103" s="369"/>
      <c r="YI103" s="369"/>
      <c r="YJ103" s="369"/>
      <c r="YK103" s="369"/>
      <c r="YL103" s="369"/>
      <c r="YM103" s="369"/>
      <c r="YN103" s="369"/>
      <c r="YO103" s="369"/>
      <c r="YP103" s="369"/>
      <c r="YQ103" s="369"/>
      <c r="YR103" s="369"/>
      <c r="YS103" s="369"/>
      <c r="YT103" s="369"/>
      <c r="YU103" s="369"/>
      <c r="YV103" s="369"/>
      <c r="YW103" s="369"/>
      <c r="YX103" s="369"/>
      <c r="YY103" s="369"/>
      <c r="YZ103" s="369"/>
      <c r="ZA103" s="369"/>
      <c r="ZB103" s="369"/>
      <c r="ZC103" s="369"/>
      <c r="ZD103" s="369"/>
      <c r="ZE103" s="369"/>
      <c r="ZF103" s="369"/>
      <c r="ZG103" s="369"/>
      <c r="ZH103" s="369"/>
      <c r="ZI103" s="369"/>
      <c r="ZJ103" s="369"/>
      <c r="ZK103" s="369"/>
      <c r="ZL103" s="369"/>
      <c r="ZM103" s="369"/>
      <c r="ZN103" s="369"/>
      <c r="ZO103" s="369"/>
      <c r="ZP103" s="369"/>
      <c r="ZQ103" s="369"/>
      <c r="ZR103" s="369"/>
      <c r="ZS103" s="369"/>
      <c r="ZT103" s="369"/>
      <c r="ZU103" s="369"/>
      <c r="ZV103" s="369"/>
      <c r="ZW103" s="369"/>
      <c r="ZX103" s="369"/>
      <c r="ZY103" s="369"/>
      <c r="ZZ103" s="369"/>
      <c r="AAA103" s="369"/>
      <c r="AAB103" s="369"/>
      <c r="AAC103" s="369"/>
      <c r="AAD103" s="369"/>
      <c r="AAE103" s="369"/>
      <c r="AAF103" s="369"/>
      <c r="AAG103" s="369"/>
      <c r="AAH103" s="369"/>
      <c r="AAI103" s="369"/>
      <c r="AAJ103" s="369"/>
      <c r="AAK103" s="369"/>
      <c r="AAL103" s="369"/>
      <c r="AAM103" s="369"/>
      <c r="AAN103" s="369"/>
      <c r="AAO103" s="369"/>
      <c r="AAP103" s="369"/>
      <c r="AAQ103" s="369"/>
      <c r="AAR103" s="369"/>
      <c r="AAS103" s="369"/>
      <c r="AAT103" s="369"/>
      <c r="AAU103" s="369"/>
      <c r="AAV103" s="369"/>
      <c r="AAW103" s="369"/>
      <c r="AAX103" s="369"/>
      <c r="AAY103" s="369"/>
      <c r="AAZ103" s="369"/>
      <c r="ABA103" s="369"/>
      <c r="ABB103" s="369"/>
      <c r="ABC103" s="369"/>
      <c r="ABD103" s="369"/>
      <c r="ABE103" s="369"/>
      <c r="ABF103" s="369"/>
      <c r="ABG103" s="369"/>
      <c r="ABH103" s="369"/>
      <c r="ABI103" s="369"/>
      <c r="ABJ103" s="369"/>
      <c r="ABK103" s="369"/>
      <c r="ABL103" s="369"/>
      <c r="ABM103" s="369"/>
      <c r="ABN103" s="369"/>
      <c r="ABO103" s="369"/>
      <c r="ABP103" s="369"/>
      <c r="ABQ103" s="369"/>
      <c r="ABR103" s="369"/>
      <c r="ABS103" s="369"/>
      <c r="ABT103" s="369"/>
      <c r="ABU103" s="369"/>
      <c r="ABV103" s="369"/>
      <c r="ABW103" s="369"/>
      <c r="ABX103" s="369"/>
      <c r="ABY103" s="369"/>
      <c r="ABZ103" s="369"/>
      <c r="ACA103" s="369"/>
      <c r="ACB103" s="369"/>
      <c r="ACC103" s="369"/>
      <c r="ACD103" s="369"/>
      <c r="ACE103" s="369"/>
      <c r="ACF103" s="369"/>
      <c r="ACG103" s="369"/>
      <c r="ACH103" s="369"/>
      <c r="ACI103" s="369"/>
      <c r="ACJ103" s="369"/>
      <c r="ACK103" s="369"/>
      <c r="ACL103" s="369"/>
      <c r="ACM103" s="369"/>
      <c r="ACN103" s="369"/>
      <c r="ACO103" s="369"/>
      <c r="ACP103" s="369"/>
      <c r="ACQ103" s="369"/>
      <c r="ACR103" s="369"/>
      <c r="ACS103" s="369"/>
      <c r="ACT103" s="369"/>
      <c r="ACU103" s="369"/>
      <c r="ACV103" s="369"/>
      <c r="ACW103" s="369"/>
      <c r="ACX103" s="369"/>
      <c r="ACY103" s="369"/>
      <c r="ACZ103" s="369"/>
      <c r="ADA103" s="369"/>
      <c r="ADB103" s="369"/>
      <c r="ADC103" s="369"/>
      <c r="ADD103" s="369"/>
      <c r="ADE103" s="369"/>
      <c r="ADF103" s="369"/>
      <c r="ADG103" s="369"/>
      <c r="ADH103" s="369"/>
      <c r="ADI103" s="369"/>
      <c r="ADJ103" s="369"/>
      <c r="ADK103" s="369"/>
      <c r="ADL103" s="369"/>
      <c r="ADM103" s="369"/>
      <c r="ADN103" s="369"/>
      <c r="ADO103" s="369"/>
      <c r="ADP103" s="369"/>
      <c r="ADQ103" s="369"/>
      <c r="ADR103" s="369"/>
      <c r="ADS103" s="369"/>
      <c r="ADT103" s="369"/>
      <c r="ADU103" s="369"/>
      <c r="ADV103" s="369"/>
      <c r="ADW103" s="369"/>
      <c r="ADX103" s="369"/>
      <c r="ADY103" s="369"/>
      <c r="ADZ103" s="369"/>
      <c r="AEA103" s="369"/>
      <c r="AEB103" s="369"/>
      <c r="AEC103" s="369"/>
      <c r="AED103" s="369"/>
      <c r="AEE103" s="369"/>
      <c r="AEF103" s="369"/>
      <c r="AEG103" s="369"/>
      <c r="AEH103" s="369"/>
      <c r="AEI103" s="369"/>
      <c r="AEJ103" s="369"/>
      <c r="AEK103" s="369"/>
      <c r="AEL103" s="369"/>
      <c r="AEM103" s="369"/>
      <c r="AEN103" s="369"/>
      <c r="AEO103" s="369"/>
      <c r="AEP103" s="369"/>
      <c r="AEQ103" s="369"/>
      <c r="AER103" s="369"/>
      <c r="AES103" s="369"/>
      <c r="AET103" s="369"/>
      <c r="AEU103" s="369"/>
      <c r="AEV103" s="369"/>
      <c r="AEW103" s="369"/>
      <c r="AEX103" s="369"/>
      <c r="AEY103" s="369"/>
      <c r="AEZ103" s="369"/>
      <c r="AFA103" s="369"/>
      <c r="AFB103" s="369"/>
      <c r="AFC103" s="369"/>
      <c r="AFD103" s="369"/>
      <c r="AFE103" s="369"/>
      <c r="AFF103" s="369"/>
      <c r="AFG103" s="369"/>
      <c r="AFH103" s="369"/>
      <c r="AFI103" s="369"/>
      <c r="AFJ103" s="369"/>
      <c r="AFK103" s="369"/>
      <c r="AFL103" s="369"/>
      <c r="AFM103" s="369"/>
      <c r="AFN103" s="369"/>
      <c r="AFO103" s="369"/>
      <c r="AFP103" s="369"/>
      <c r="AFQ103" s="369"/>
      <c r="AFR103" s="369"/>
      <c r="AFS103" s="369"/>
      <c r="AFT103" s="369"/>
      <c r="AFU103" s="369"/>
      <c r="AFV103" s="369"/>
      <c r="AFW103" s="369"/>
      <c r="AFX103" s="369"/>
      <c r="AFY103" s="369"/>
      <c r="AFZ103" s="369"/>
      <c r="AGA103" s="369"/>
      <c r="AGB103" s="369"/>
      <c r="AGC103" s="369"/>
      <c r="AGD103" s="369"/>
      <c r="AGE103" s="369"/>
      <c r="AGF103" s="369"/>
      <c r="AGG103" s="369"/>
      <c r="AGH103" s="369"/>
      <c r="AGI103" s="369"/>
      <c r="AGJ103" s="369"/>
      <c r="AGK103" s="369"/>
      <c r="AGL103" s="369"/>
      <c r="AGM103" s="369"/>
      <c r="AGN103" s="369"/>
      <c r="AGO103" s="369"/>
      <c r="AGP103" s="369"/>
      <c r="AGQ103" s="369"/>
      <c r="AGR103" s="369"/>
      <c r="AGS103" s="369"/>
      <c r="AGT103" s="369"/>
      <c r="AGU103" s="369"/>
      <c r="AGV103" s="369"/>
      <c r="AGW103" s="369"/>
      <c r="AGX103" s="369"/>
      <c r="AGY103" s="369"/>
      <c r="AGZ103" s="369"/>
      <c r="AHA103" s="369"/>
      <c r="AHB103" s="369"/>
      <c r="AHC103" s="369"/>
      <c r="AHD103" s="369"/>
      <c r="AHE103" s="369"/>
      <c r="AHF103" s="369"/>
      <c r="AHG103" s="369"/>
      <c r="AHH103" s="369"/>
      <c r="AHI103" s="369"/>
      <c r="AHJ103" s="369"/>
      <c r="AHK103" s="369"/>
      <c r="AHL103" s="369"/>
      <c r="AHM103" s="369"/>
      <c r="AHN103" s="369"/>
      <c r="AHO103" s="369"/>
      <c r="AHP103" s="369"/>
      <c r="AHQ103" s="369"/>
      <c r="AHR103" s="369"/>
      <c r="AHS103" s="369"/>
      <c r="AHT103" s="369"/>
      <c r="AHU103" s="369"/>
      <c r="AHV103" s="369"/>
      <c r="AHW103" s="369"/>
      <c r="AHX103" s="369"/>
      <c r="AHY103" s="369"/>
      <c r="AHZ103" s="369"/>
      <c r="AIA103" s="369"/>
      <c r="AIB103" s="369"/>
      <c r="AIC103" s="369"/>
      <c r="AID103" s="369"/>
      <c r="AIE103" s="369"/>
      <c r="AIF103" s="369"/>
      <c r="AIG103" s="369"/>
      <c r="AIH103" s="369"/>
      <c r="AII103" s="369"/>
      <c r="AIJ103" s="369"/>
      <c r="AIK103" s="369"/>
      <c r="AIL103" s="369"/>
      <c r="AIM103" s="369"/>
      <c r="AIN103" s="369"/>
      <c r="AIO103" s="369"/>
      <c r="AIP103" s="369"/>
      <c r="AIQ103" s="369"/>
      <c r="AIR103" s="369"/>
      <c r="AIS103" s="369"/>
      <c r="AIT103" s="369"/>
      <c r="AIU103" s="369"/>
      <c r="AIV103" s="369"/>
      <c r="AIW103" s="369"/>
      <c r="AIX103" s="369"/>
      <c r="AIY103" s="369"/>
      <c r="AIZ103" s="369"/>
      <c r="AJA103" s="369"/>
      <c r="AJB103" s="369"/>
      <c r="AJC103" s="369"/>
      <c r="AJD103" s="369"/>
      <c r="AJE103" s="369"/>
      <c r="AJF103" s="369"/>
      <c r="AJG103" s="369"/>
      <c r="AJH103" s="369"/>
      <c r="AJI103" s="369"/>
      <c r="AJJ103" s="369"/>
      <c r="AJK103" s="369"/>
      <c r="AJL103" s="369"/>
      <c r="AJM103" s="369"/>
      <c r="AJN103" s="369"/>
      <c r="AJO103" s="369"/>
      <c r="AJP103" s="369"/>
      <c r="AJQ103" s="369"/>
      <c r="AJR103" s="369"/>
      <c r="AJS103" s="369"/>
      <c r="AJT103" s="369"/>
      <c r="AJU103" s="369"/>
      <c r="AJV103" s="369"/>
      <c r="AJW103" s="369"/>
      <c r="AJX103" s="369"/>
      <c r="AJY103" s="369"/>
      <c r="AJZ103" s="369"/>
      <c r="AKA103" s="369"/>
      <c r="AKB103" s="369"/>
      <c r="AKC103" s="369"/>
      <c r="AKD103" s="369"/>
      <c r="AKE103" s="369"/>
      <c r="AKF103" s="369"/>
      <c r="AKG103" s="369"/>
      <c r="AKH103" s="369"/>
      <c r="AKI103" s="369"/>
      <c r="AKJ103" s="369"/>
      <c r="AKK103" s="369"/>
      <c r="AKL103" s="369"/>
      <c r="AKM103" s="369"/>
      <c r="AKN103" s="369"/>
      <c r="AKO103" s="369"/>
      <c r="AKP103" s="369"/>
      <c r="AKQ103" s="369"/>
      <c r="AKR103" s="369"/>
      <c r="AKS103" s="369"/>
      <c r="AKT103" s="369"/>
      <c r="AKU103" s="369"/>
      <c r="AKV103" s="369"/>
      <c r="AKW103" s="369"/>
      <c r="AKX103" s="369"/>
      <c r="AKY103" s="369"/>
      <c r="AKZ103" s="369"/>
      <c r="ALA103" s="369"/>
      <c r="ALB103" s="369"/>
      <c r="ALC103" s="369"/>
      <c r="ALD103" s="369"/>
      <c r="ALE103" s="369"/>
      <c r="ALF103" s="369"/>
      <c r="ALG103" s="369"/>
      <c r="ALH103" s="369"/>
      <c r="ALI103" s="369"/>
      <c r="ALJ103" s="369"/>
      <c r="ALK103" s="369"/>
      <c r="ALL103" s="369"/>
      <c r="ALM103" s="369"/>
      <c r="ALN103" s="369"/>
      <c r="ALO103" s="369"/>
      <c r="ALP103" s="369"/>
      <c r="ALQ103" s="369"/>
      <c r="ALR103" s="369"/>
      <c r="ALS103" s="369"/>
      <c r="ALT103" s="369"/>
      <c r="ALU103" s="369"/>
      <c r="ALV103" s="369"/>
      <c r="ALW103" s="369"/>
      <c r="ALX103" s="369"/>
      <c r="ALY103" s="369"/>
      <c r="ALZ103" s="369"/>
      <c r="AMA103" s="369"/>
      <c r="AMB103" s="369"/>
      <c r="AMC103" s="369"/>
      <c r="AMD103" s="369"/>
      <c r="AME103" s="369"/>
      <c r="AMF103" s="369"/>
      <c r="AMG103" s="369"/>
      <c r="AMH103" s="369"/>
      <c r="AMI103" s="369"/>
      <c r="AMJ103" s="369"/>
      <c r="AMK103" s="369"/>
      <c r="AML103" s="369"/>
      <c r="AMM103" s="369"/>
      <c r="AMN103" s="369"/>
      <c r="AMO103" s="369"/>
      <c r="AMP103" s="369"/>
      <c r="AMQ103" s="369"/>
      <c r="AMR103" s="369"/>
      <c r="AMS103" s="369"/>
      <c r="AMT103" s="369"/>
      <c r="AMU103" s="369"/>
      <c r="AMV103" s="369"/>
      <c r="AMW103" s="369"/>
      <c r="AMX103" s="369"/>
      <c r="AMY103" s="369"/>
      <c r="AMZ103" s="369"/>
      <c r="ANA103" s="369"/>
      <c r="ANB103" s="369"/>
      <c r="ANC103" s="369"/>
      <c r="AND103" s="369"/>
      <c r="ANE103" s="369"/>
      <c r="ANF103" s="369"/>
      <c r="ANG103" s="369"/>
      <c r="ANH103" s="369"/>
      <c r="ANI103" s="369"/>
      <c r="ANJ103" s="369"/>
      <c r="ANK103" s="369"/>
      <c r="ANL103" s="369"/>
      <c r="ANM103" s="369"/>
      <c r="ANN103" s="369"/>
      <c r="ANO103" s="369"/>
      <c r="ANP103" s="369"/>
      <c r="ANQ103" s="369"/>
      <c r="ANR103" s="369"/>
      <c r="ANS103" s="369"/>
      <c r="ANT103" s="369"/>
      <c r="ANU103" s="369"/>
      <c r="ANV103" s="369"/>
      <c r="ANW103" s="369"/>
      <c r="ANX103" s="369"/>
      <c r="ANY103" s="369"/>
      <c r="ANZ103" s="369"/>
      <c r="AOA103" s="369"/>
      <c r="AOB103" s="369"/>
      <c r="AOC103" s="369"/>
      <c r="AOD103" s="369"/>
      <c r="AOE103" s="369"/>
      <c r="AOF103" s="369"/>
      <c r="AOG103" s="369"/>
      <c r="AOH103" s="369"/>
      <c r="AOI103" s="369"/>
      <c r="AOJ103" s="369"/>
      <c r="AOK103" s="369"/>
      <c r="AOL103" s="369"/>
      <c r="AOM103" s="369"/>
      <c r="AON103" s="369"/>
      <c r="AOO103" s="369"/>
      <c r="AOP103" s="369"/>
      <c r="AOQ103" s="369"/>
      <c r="AOR103" s="369"/>
      <c r="AOS103" s="369"/>
      <c r="AOT103" s="369"/>
      <c r="AOU103" s="369"/>
      <c r="AOV103" s="369"/>
      <c r="AOW103" s="369"/>
      <c r="AOX103" s="369"/>
      <c r="AOY103" s="369"/>
      <c r="AOZ103" s="369"/>
      <c r="APA103" s="369"/>
      <c r="APB103" s="369"/>
      <c r="APC103" s="369"/>
      <c r="APD103" s="369"/>
      <c r="APE103" s="369"/>
      <c r="APF103" s="369"/>
      <c r="APG103" s="369"/>
      <c r="APH103" s="369"/>
      <c r="API103" s="369"/>
      <c r="APJ103" s="369"/>
      <c r="APK103" s="369"/>
      <c r="APL103" s="369"/>
      <c r="APM103" s="369"/>
      <c r="APN103" s="369"/>
      <c r="APO103" s="369"/>
      <c r="APP103" s="369"/>
      <c r="APQ103" s="369"/>
      <c r="APR103" s="369"/>
      <c r="APS103" s="369"/>
      <c r="APT103" s="369"/>
      <c r="APU103" s="369"/>
      <c r="APV103" s="369"/>
      <c r="APW103" s="369"/>
      <c r="APX103" s="369"/>
      <c r="APY103" s="369"/>
      <c r="APZ103" s="369"/>
      <c r="AQA103" s="369"/>
      <c r="AQB103" s="369"/>
      <c r="AQC103" s="369"/>
      <c r="AQD103" s="369"/>
      <c r="AQE103" s="369"/>
      <c r="AQF103" s="369"/>
      <c r="AQG103" s="369"/>
      <c r="AQH103" s="369"/>
      <c r="AQI103" s="369"/>
      <c r="AQJ103" s="369"/>
      <c r="AQK103" s="369"/>
      <c r="AQL103" s="369"/>
      <c r="AQM103" s="369"/>
      <c r="AQN103" s="369"/>
      <c r="AQO103" s="369"/>
      <c r="AQP103" s="369"/>
      <c r="AQQ103" s="369"/>
      <c r="AQR103" s="369"/>
      <c r="AQS103" s="369"/>
      <c r="AQT103" s="369"/>
      <c r="AQU103" s="369"/>
      <c r="AQV103" s="369"/>
      <c r="AQW103" s="369"/>
      <c r="AQX103" s="369"/>
      <c r="AQY103" s="369"/>
      <c r="AQZ103" s="369"/>
      <c r="ARA103" s="369"/>
      <c r="ARB103" s="369"/>
      <c r="ARC103" s="369"/>
      <c r="ARD103" s="369"/>
      <c r="ARE103" s="369"/>
      <c r="ARF103" s="369"/>
      <c r="ARG103" s="369"/>
      <c r="ARH103" s="369"/>
      <c r="ARI103" s="369"/>
      <c r="ARJ103" s="369"/>
      <c r="ARK103" s="369"/>
      <c r="ARL103" s="369"/>
      <c r="ARM103" s="369"/>
      <c r="ARN103" s="369"/>
      <c r="ARO103" s="369"/>
      <c r="ARP103" s="369"/>
      <c r="ARQ103" s="369"/>
      <c r="ARR103" s="369"/>
      <c r="ARS103" s="369"/>
      <c r="ART103" s="369"/>
      <c r="ARU103" s="369"/>
      <c r="ARV103" s="369"/>
      <c r="ARW103" s="369"/>
      <c r="ARX103" s="369"/>
      <c r="ARY103" s="369"/>
      <c r="ARZ103" s="369"/>
      <c r="ASA103" s="369"/>
      <c r="ASB103" s="369"/>
      <c r="ASC103" s="369"/>
      <c r="ASD103" s="369"/>
      <c r="ASE103" s="369"/>
      <c r="ASF103" s="369"/>
      <c r="ASG103" s="369"/>
      <c r="ASH103" s="369"/>
      <c r="ASI103" s="369"/>
      <c r="ASJ103" s="369"/>
      <c r="ASK103" s="369"/>
      <c r="ASL103" s="369"/>
      <c r="ASM103" s="369"/>
      <c r="ASN103" s="369"/>
      <c r="ASO103" s="369"/>
      <c r="ASP103" s="369"/>
      <c r="ASQ103" s="369"/>
      <c r="ASR103" s="369"/>
      <c r="ASS103" s="369"/>
      <c r="AST103" s="369"/>
      <c r="ASU103" s="369"/>
      <c r="ASV103" s="369"/>
      <c r="ASW103" s="369"/>
      <c r="ASX103" s="369"/>
      <c r="ASY103" s="369"/>
      <c r="ASZ103" s="369"/>
      <c r="ATA103" s="369"/>
      <c r="ATB103" s="369"/>
      <c r="ATC103" s="369"/>
      <c r="ATD103" s="369"/>
      <c r="ATE103" s="369"/>
      <c r="ATF103" s="369"/>
      <c r="ATG103" s="369"/>
      <c r="ATH103" s="369"/>
      <c r="ATI103" s="369"/>
      <c r="ATJ103" s="369"/>
      <c r="ATK103" s="369"/>
      <c r="ATL103" s="369"/>
      <c r="ATM103" s="369"/>
      <c r="ATN103" s="369"/>
      <c r="ATO103" s="369"/>
      <c r="ATP103" s="369"/>
      <c r="ATQ103" s="369"/>
      <c r="ATR103" s="369"/>
      <c r="ATS103" s="369"/>
      <c r="ATT103" s="369"/>
      <c r="ATU103" s="369"/>
      <c r="ATV103" s="369"/>
      <c r="ATW103" s="369"/>
      <c r="ATX103" s="369"/>
      <c r="ATY103" s="369"/>
      <c r="ATZ103" s="369"/>
      <c r="AUA103" s="369"/>
      <c r="AUB103" s="369"/>
      <c r="AUC103" s="369"/>
      <c r="AUD103" s="369"/>
      <c r="AUE103" s="369"/>
      <c r="AUF103" s="369"/>
      <c r="AUG103" s="369"/>
      <c r="AUH103" s="369"/>
      <c r="AUI103" s="369"/>
      <c r="AUJ103" s="369"/>
      <c r="AUK103" s="369"/>
      <c r="AUL103" s="369"/>
      <c r="AUM103" s="369"/>
      <c r="AUN103" s="369"/>
      <c r="AUO103" s="369"/>
      <c r="AUP103" s="369"/>
      <c r="AUQ103" s="369"/>
      <c r="AUR103" s="369"/>
      <c r="AUS103" s="369"/>
      <c r="AUT103" s="369"/>
      <c r="AUU103" s="369"/>
      <c r="AUV103" s="369"/>
      <c r="AUW103" s="369"/>
      <c r="AUX103" s="369"/>
      <c r="AUY103" s="369"/>
      <c r="AUZ103" s="369"/>
      <c r="AVA103" s="369"/>
      <c r="AVB103" s="369"/>
      <c r="AVC103" s="369"/>
      <c r="AVD103" s="369"/>
      <c r="AVE103" s="369"/>
      <c r="AVF103" s="369"/>
      <c r="AVG103" s="369"/>
      <c r="AVH103" s="369"/>
      <c r="AVI103" s="369"/>
      <c r="AVJ103" s="369"/>
      <c r="AVK103" s="369"/>
      <c r="AVL103" s="369"/>
      <c r="AVM103" s="369"/>
      <c r="AVN103" s="369"/>
      <c r="AVO103" s="369"/>
      <c r="AVP103" s="369"/>
      <c r="AVQ103" s="369"/>
      <c r="AVR103" s="369"/>
      <c r="AVS103" s="369"/>
      <c r="AVT103" s="369"/>
      <c r="AVU103" s="369"/>
      <c r="AVV103" s="369"/>
      <c r="AVW103" s="369"/>
      <c r="AVX103" s="369"/>
      <c r="AVY103" s="369"/>
      <c r="AVZ103" s="369"/>
      <c r="AWA103" s="369"/>
      <c r="AWB103" s="369"/>
      <c r="AWC103" s="369"/>
      <c r="AWD103" s="369"/>
      <c r="AWE103" s="369"/>
      <c r="AWF103" s="369"/>
      <c r="AWG103" s="369"/>
      <c r="AWH103" s="369"/>
      <c r="AWI103" s="369"/>
      <c r="AWJ103" s="369"/>
      <c r="AWK103" s="369"/>
      <c r="AWL103" s="369"/>
      <c r="AWM103" s="369"/>
      <c r="AWN103" s="369"/>
      <c r="AWO103" s="369"/>
      <c r="AWP103" s="369"/>
      <c r="AWQ103" s="369"/>
      <c r="AWR103" s="369"/>
      <c r="AWS103" s="369"/>
      <c r="AWT103" s="369"/>
      <c r="AWU103" s="369"/>
      <c r="AWV103" s="369"/>
      <c r="AWW103" s="369"/>
      <c r="AWX103" s="369"/>
      <c r="AWY103" s="369"/>
      <c r="AWZ103" s="369"/>
      <c r="AXA103" s="369"/>
      <c r="AXB103" s="369"/>
      <c r="AXC103" s="369"/>
      <c r="AXD103" s="369"/>
      <c r="AXE103" s="369"/>
      <c r="AXF103" s="369"/>
      <c r="AXG103" s="369"/>
      <c r="AXH103" s="369"/>
      <c r="AXI103" s="369"/>
      <c r="AXJ103" s="369"/>
      <c r="AXK103" s="369"/>
      <c r="AXL103" s="369"/>
      <c r="AXM103" s="369"/>
      <c r="AXN103" s="369"/>
      <c r="AXO103" s="369"/>
      <c r="AXP103" s="369"/>
      <c r="AXQ103" s="369"/>
      <c r="AXR103" s="369"/>
      <c r="AXS103" s="369"/>
      <c r="AXT103" s="369"/>
      <c r="AXU103" s="369"/>
      <c r="AXV103" s="369"/>
      <c r="AXW103" s="369"/>
      <c r="AXX103" s="369"/>
      <c r="AXY103" s="369"/>
      <c r="AXZ103" s="369"/>
      <c r="AYA103" s="369"/>
      <c r="AYB103" s="369"/>
      <c r="AYC103" s="369"/>
      <c r="AYD103" s="369"/>
      <c r="AYE103" s="369"/>
      <c r="AYF103" s="369"/>
      <c r="AYG103" s="369"/>
      <c r="AYH103" s="369"/>
      <c r="AYI103" s="369"/>
      <c r="AYJ103" s="369"/>
      <c r="AYK103" s="369"/>
      <c r="AYL103" s="369"/>
      <c r="AYM103" s="369"/>
      <c r="AYN103" s="369"/>
      <c r="AYO103" s="369"/>
      <c r="AYP103" s="369"/>
      <c r="AYQ103" s="369"/>
      <c r="AYR103" s="369"/>
      <c r="AYS103" s="369"/>
      <c r="AYT103" s="369"/>
      <c r="AYU103" s="369"/>
      <c r="AYV103" s="369"/>
      <c r="AYW103" s="369"/>
      <c r="AYX103" s="369"/>
      <c r="AYY103" s="369"/>
      <c r="AYZ103" s="369"/>
      <c r="AZA103" s="369"/>
      <c r="AZB103" s="369"/>
      <c r="AZC103" s="369"/>
      <c r="AZD103" s="369"/>
      <c r="AZE103" s="369"/>
      <c r="AZF103" s="369"/>
      <c r="AZG103" s="369"/>
      <c r="AZH103" s="369"/>
      <c r="AZI103" s="369"/>
      <c r="AZJ103" s="369"/>
      <c r="AZK103" s="369"/>
      <c r="AZL103" s="369"/>
      <c r="AZM103" s="369"/>
      <c r="AZN103" s="369"/>
      <c r="AZO103" s="369"/>
      <c r="AZP103" s="369"/>
      <c r="AZQ103" s="369"/>
      <c r="AZR103" s="369"/>
      <c r="AZS103" s="369"/>
      <c r="AZT103" s="369"/>
      <c r="AZU103" s="369"/>
      <c r="AZV103" s="369"/>
      <c r="AZW103" s="369"/>
      <c r="AZX103" s="369"/>
      <c r="AZY103" s="369"/>
      <c r="AZZ103" s="369"/>
      <c r="BAA103" s="369"/>
      <c r="BAB103" s="369"/>
      <c r="BAC103" s="369"/>
      <c r="BAD103" s="369"/>
      <c r="BAE103" s="369"/>
      <c r="BAF103" s="369"/>
      <c r="BAG103" s="369"/>
      <c r="BAH103" s="369"/>
      <c r="BAI103" s="369"/>
      <c r="BAJ103" s="369"/>
      <c r="BAK103" s="369"/>
      <c r="BAL103" s="369"/>
      <c r="BAM103" s="369"/>
      <c r="BAN103" s="369"/>
      <c r="BAO103" s="369"/>
      <c r="BAP103" s="369"/>
      <c r="BAQ103" s="369"/>
      <c r="BAR103" s="369"/>
      <c r="BAS103" s="369"/>
      <c r="BAT103" s="369"/>
      <c r="BAU103" s="369"/>
      <c r="BAV103" s="369"/>
      <c r="BAW103" s="369"/>
      <c r="BAX103" s="369"/>
      <c r="BAY103" s="369"/>
      <c r="BAZ103" s="369"/>
      <c r="BBA103" s="369"/>
      <c r="BBB103" s="369"/>
      <c r="BBC103" s="369"/>
      <c r="BBD103" s="369"/>
      <c r="BBE103" s="369"/>
      <c r="BBF103" s="369"/>
      <c r="BBG103" s="369"/>
      <c r="BBH103" s="369"/>
      <c r="BBI103" s="369"/>
      <c r="BBJ103" s="369"/>
      <c r="BBK103" s="369"/>
      <c r="BBL103" s="369"/>
      <c r="BBM103" s="369"/>
      <c r="BBN103" s="369"/>
      <c r="BBO103" s="369"/>
      <c r="BBP103" s="369"/>
      <c r="BBQ103" s="369"/>
      <c r="BBR103" s="369"/>
      <c r="BBS103" s="369"/>
      <c r="BBT103" s="369"/>
      <c r="BBU103" s="369"/>
      <c r="BBV103" s="369"/>
      <c r="BBW103" s="369"/>
      <c r="BBX103" s="369"/>
      <c r="BBY103" s="369"/>
      <c r="BBZ103" s="369"/>
      <c r="BCA103" s="369"/>
      <c r="BCB103" s="369"/>
      <c r="BCC103" s="369"/>
      <c r="BCD103" s="369"/>
      <c r="BCE103" s="369"/>
      <c r="BCF103" s="369"/>
      <c r="BCG103" s="369"/>
      <c r="BCH103" s="369"/>
      <c r="BCI103" s="369"/>
      <c r="BCJ103" s="369"/>
      <c r="BCK103" s="369"/>
      <c r="BCL103" s="369"/>
      <c r="BCM103" s="369"/>
      <c r="BCN103" s="369"/>
      <c r="BCO103" s="369"/>
      <c r="BCP103" s="369"/>
      <c r="BCQ103" s="369"/>
      <c r="BCR103" s="369"/>
      <c r="BCS103" s="369"/>
      <c r="BCT103" s="369"/>
      <c r="BCU103" s="369"/>
      <c r="BCV103" s="369"/>
      <c r="BCW103" s="369"/>
      <c r="BCX103" s="369"/>
      <c r="BCY103" s="369"/>
      <c r="BCZ103" s="369"/>
      <c r="BDA103" s="369"/>
      <c r="BDB103" s="369"/>
      <c r="BDC103" s="369"/>
      <c r="BDD103" s="369"/>
      <c r="BDE103" s="369"/>
      <c r="BDF103" s="369"/>
      <c r="BDG103" s="369"/>
      <c r="BDH103" s="369"/>
      <c r="BDI103" s="369"/>
      <c r="BDJ103" s="369"/>
      <c r="BDK103" s="369"/>
      <c r="BDL103" s="369"/>
      <c r="BDM103" s="369"/>
      <c r="BDN103" s="369"/>
      <c r="BDO103" s="369"/>
      <c r="BDP103" s="369"/>
      <c r="BDQ103" s="369"/>
      <c r="BDR103" s="369"/>
      <c r="BDS103" s="369"/>
      <c r="BDT103" s="369"/>
      <c r="BDU103" s="369"/>
      <c r="BDV103" s="369"/>
      <c r="BDW103" s="369"/>
      <c r="BDX103" s="369"/>
      <c r="BDY103" s="369"/>
      <c r="BDZ103" s="369"/>
      <c r="BEA103" s="369"/>
      <c r="BEB103" s="369"/>
      <c r="BEC103" s="369"/>
      <c r="BED103" s="369"/>
      <c r="BEE103" s="369"/>
      <c r="BEF103" s="369"/>
      <c r="BEG103" s="369"/>
      <c r="BEH103" s="369"/>
      <c r="BEI103" s="369"/>
      <c r="BEJ103" s="369"/>
      <c r="BEK103" s="369"/>
      <c r="BEL103" s="369"/>
      <c r="BEM103" s="369"/>
      <c r="BEN103" s="369"/>
      <c r="BEO103" s="369"/>
      <c r="BEP103" s="369"/>
      <c r="BEQ103" s="369"/>
      <c r="BER103" s="369"/>
      <c r="BES103" s="369"/>
      <c r="BET103" s="369"/>
      <c r="BEU103" s="369"/>
      <c r="BEV103" s="369"/>
      <c r="BEW103" s="369"/>
      <c r="BEX103" s="369"/>
      <c r="BEY103" s="369"/>
      <c r="BEZ103" s="369"/>
      <c r="BFA103" s="369"/>
      <c r="BFB103" s="369"/>
      <c r="BFC103" s="369"/>
      <c r="BFD103" s="369"/>
      <c r="BFE103" s="369"/>
      <c r="BFF103" s="369"/>
      <c r="BFG103" s="369"/>
      <c r="BFH103" s="369"/>
      <c r="BFI103" s="369"/>
      <c r="BFJ103" s="369"/>
      <c r="BFK103" s="369"/>
      <c r="BFL103" s="369"/>
      <c r="BFM103" s="369"/>
      <c r="BFN103" s="369"/>
      <c r="BFO103" s="369"/>
      <c r="BFP103" s="369"/>
      <c r="BFQ103" s="369"/>
      <c r="BFR103" s="369"/>
      <c r="BFS103" s="369"/>
      <c r="BFT103" s="369"/>
      <c r="BFU103" s="369"/>
      <c r="BFV103" s="369"/>
      <c r="BFW103" s="369"/>
      <c r="BFX103" s="369"/>
      <c r="BFY103" s="369"/>
      <c r="BFZ103" s="369"/>
      <c r="BGA103" s="369"/>
      <c r="BGB103" s="369"/>
      <c r="BGC103" s="369"/>
      <c r="BGD103" s="369"/>
      <c r="BGE103" s="369"/>
      <c r="BGF103" s="369"/>
      <c r="BGG103" s="369"/>
      <c r="BGH103" s="369"/>
      <c r="BGI103" s="369"/>
      <c r="BGJ103" s="369"/>
      <c r="BGK103" s="369"/>
      <c r="BGL103" s="369"/>
      <c r="BGM103" s="369"/>
      <c r="BGN103" s="369"/>
      <c r="BGO103" s="369"/>
      <c r="BGP103" s="369"/>
      <c r="BGQ103" s="369"/>
      <c r="BGR103" s="369"/>
      <c r="BGS103" s="369"/>
      <c r="BGT103" s="369"/>
      <c r="BGU103" s="369"/>
      <c r="BGV103" s="369"/>
      <c r="BGW103" s="369"/>
      <c r="BGX103" s="369"/>
      <c r="BGY103" s="369"/>
      <c r="BGZ103" s="369"/>
      <c r="BHA103" s="369"/>
      <c r="BHB103" s="369"/>
      <c r="BHC103" s="369"/>
      <c r="BHD103" s="369"/>
      <c r="BHE103" s="369"/>
      <c r="BHF103" s="369"/>
      <c r="BHG103" s="369"/>
      <c r="BHH103" s="369"/>
      <c r="BHI103" s="369"/>
      <c r="BHJ103" s="369"/>
      <c r="BHK103" s="369"/>
      <c r="BHL103" s="369"/>
      <c r="BHM103" s="369"/>
      <c r="BHN103" s="369"/>
      <c r="BHO103" s="369"/>
      <c r="BHP103" s="369"/>
      <c r="BHQ103" s="369"/>
      <c r="BHR103" s="369"/>
      <c r="BHS103" s="369"/>
      <c r="BHT103" s="369"/>
      <c r="BHU103" s="369"/>
      <c r="BHV103" s="369"/>
      <c r="BHW103" s="369"/>
      <c r="BHX103" s="369"/>
      <c r="BHY103" s="369"/>
      <c r="BHZ103" s="369"/>
      <c r="BIA103" s="369"/>
      <c r="BIB103" s="369"/>
      <c r="BIC103" s="369"/>
      <c r="BID103" s="369"/>
      <c r="BIE103" s="369"/>
      <c r="BIF103" s="369"/>
      <c r="BIG103" s="369"/>
      <c r="BIH103" s="369"/>
      <c r="BII103" s="369"/>
      <c r="BIJ103" s="369"/>
      <c r="BIK103" s="369"/>
      <c r="BIL103" s="369"/>
      <c r="BIM103" s="369"/>
      <c r="BIN103" s="369"/>
      <c r="BIO103" s="369"/>
      <c r="BIP103" s="369"/>
      <c r="BIQ103" s="369"/>
      <c r="BIR103" s="369"/>
      <c r="BIS103" s="369"/>
      <c r="BIT103" s="369"/>
      <c r="BIU103" s="369"/>
      <c r="BIV103" s="369"/>
      <c r="BIW103" s="369"/>
      <c r="BIX103" s="369"/>
      <c r="BIY103" s="369"/>
      <c r="BIZ103" s="369"/>
      <c r="BJA103" s="369"/>
    </row>
    <row r="104" spans="1:1613" x14ac:dyDescent="0.25">
      <c r="A104" s="127">
        <v>520</v>
      </c>
      <c r="B104" s="2">
        <v>6002</v>
      </c>
      <c r="C104" s="133" t="s">
        <v>164</v>
      </c>
      <c r="D104" s="24">
        <v>0</v>
      </c>
      <c r="E104" s="24">
        <v>0</v>
      </c>
      <c r="F104" s="24">
        <v>0</v>
      </c>
      <c r="G104" s="26">
        <v>0</v>
      </c>
      <c r="H104" s="23">
        <v>0</v>
      </c>
      <c r="I104" s="24">
        <v>0</v>
      </c>
      <c r="J104" s="24">
        <v>0</v>
      </c>
      <c r="K104" s="24">
        <v>0</v>
      </c>
      <c r="L104" s="24"/>
      <c r="M104" s="24"/>
      <c r="N104" s="24"/>
      <c r="O104" s="24"/>
      <c r="P104" s="51">
        <f>SUM(I104:O104)</f>
        <v>0</v>
      </c>
      <c r="Q104" s="269">
        <v>0</v>
      </c>
      <c r="R104" s="250"/>
    </row>
    <row r="105" spans="1:1613" ht="15.75" thickBot="1" x14ac:dyDescent="0.3">
      <c r="A105" s="128">
        <v>520</v>
      </c>
      <c r="B105" s="18">
        <v>6010</v>
      </c>
      <c r="C105" s="134" t="s">
        <v>224</v>
      </c>
      <c r="D105" s="24">
        <v>732.14</v>
      </c>
      <c r="E105" s="24">
        <v>3121.19</v>
      </c>
      <c r="F105" s="24">
        <v>646.63</v>
      </c>
      <c r="G105" s="26">
        <v>848.52</v>
      </c>
      <c r="H105" s="23">
        <v>1500</v>
      </c>
      <c r="I105" s="24">
        <v>415.45</v>
      </c>
      <c r="J105" s="24">
        <v>99</v>
      </c>
      <c r="K105" s="24">
        <v>0</v>
      </c>
      <c r="L105" s="24">
        <v>25</v>
      </c>
      <c r="M105" s="24"/>
      <c r="N105" s="24"/>
      <c r="O105" s="24"/>
      <c r="P105" s="51">
        <f>SUM(I105:O105)</f>
        <v>539.45000000000005</v>
      </c>
      <c r="Q105" s="269">
        <v>2000</v>
      </c>
      <c r="R105" s="250"/>
    </row>
    <row r="106" spans="1:1613" s="14" customFormat="1" ht="16.5" thickTop="1" thickBot="1" x14ac:dyDescent="0.3">
      <c r="A106" s="98"/>
      <c r="B106" s="99"/>
      <c r="C106" s="138" t="s">
        <v>215</v>
      </c>
      <c r="D106" s="101">
        <f t="shared" ref="D106:Q106" si="17">SUM(D104:D105)</f>
        <v>732.14</v>
      </c>
      <c r="E106" s="101">
        <f t="shared" si="17"/>
        <v>3121.19</v>
      </c>
      <c r="F106" s="101">
        <f t="shared" si="17"/>
        <v>646.63</v>
      </c>
      <c r="G106" s="102">
        <f t="shared" si="17"/>
        <v>848.52</v>
      </c>
      <c r="H106" s="100">
        <f t="shared" si="17"/>
        <v>1500</v>
      </c>
      <c r="I106" s="101">
        <f t="shared" si="17"/>
        <v>415.45</v>
      </c>
      <c r="J106" s="101">
        <f t="shared" si="17"/>
        <v>99</v>
      </c>
      <c r="K106" s="101">
        <f t="shared" si="17"/>
        <v>0</v>
      </c>
      <c r="L106" s="101">
        <f t="shared" si="17"/>
        <v>25</v>
      </c>
      <c r="M106" s="101">
        <f t="shared" si="17"/>
        <v>0</v>
      </c>
      <c r="N106" s="101">
        <f t="shared" si="17"/>
        <v>0</v>
      </c>
      <c r="O106" s="101">
        <f t="shared" si="17"/>
        <v>0</v>
      </c>
      <c r="P106" s="102">
        <f t="shared" si="17"/>
        <v>539.45000000000005</v>
      </c>
      <c r="Q106" s="275">
        <f t="shared" si="17"/>
        <v>2000</v>
      </c>
      <c r="R106" s="132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370"/>
      <c r="AO106" s="370"/>
      <c r="AP106" s="370"/>
      <c r="AQ106" s="370"/>
      <c r="AR106" s="370"/>
      <c r="AS106" s="370"/>
      <c r="AT106" s="370"/>
      <c r="AU106" s="370"/>
      <c r="AV106" s="370"/>
      <c r="AW106" s="370"/>
      <c r="AX106" s="370"/>
      <c r="AY106" s="370"/>
      <c r="AZ106" s="370"/>
      <c r="BA106" s="370"/>
      <c r="BB106" s="370"/>
      <c r="BC106" s="370"/>
      <c r="BD106" s="370"/>
      <c r="BE106" s="370"/>
      <c r="BF106" s="370"/>
      <c r="BG106" s="370"/>
      <c r="BH106" s="370"/>
      <c r="BI106" s="370"/>
      <c r="BJ106" s="370"/>
      <c r="BK106" s="370"/>
      <c r="BL106" s="370"/>
      <c r="BM106" s="370"/>
      <c r="BN106" s="370"/>
      <c r="BO106" s="370"/>
      <c r="BP106" s="370"/>
      <c r="BQ106" s="370"/>
      <c r="BR106" s="370"/>
      <c r="BS106" s="370"/>
      <c r="BT106" s="370"/>
      <c r="BU106" s="370"/>
      <c r="BV106" s="370"/>
      <c r="BW106" s="370"/>
      <c r="BX106" s="370"/>
      <c r="BY106" s="370"/>
      <c r="BZ106" s="370"/>
      <c r="CA106" s="370"/>
      <c r="CB106" s="370"/>
      <c r="CC106" s="370"/>
      <c r="CD106" s="370"/>
      <c r="CE106" s="370"/>
      <c r="CF106" s="370"/>
      <c r="CG106" s="370"/>
      <c r="CH106" s="370"/>
      <c r="CI106" s="370"/>
      <c r="CJ106" s="370"/>
      <c r="CK106" s="370"/>
      <c r="CL106" s="370"/>
      <c r="CM106" s="370"/>
      <c r="CN106" s="370"/>
      <c r="CO106" s="370"/>
      <c r="CP106" s="370"/>
      <c r="CQ106" s="370"/>
      <c r="CR106" s="370"/>
      <c r="CS106" s="370"/>
      <c r="CT106" s="370"/>
      <c r="CU106" s="370"/>
      <c r="CV106" s="370"/>
      <c r="CW106" s="370"/>
      <c r="CX106" s="370"/>
      <c r="CY106" s="370"/>
      <c r="CZ106" s="370"/>
      <c r="DA106" s="370"/>
      <c r="DB106" s="370"/>
      <c r="DC106" s="370"/>
      <c r="DD106" s="370"/>
      <c r="DE106" s="370"/>
      <c r="DF106" s="370"/>
      <c r="DG106" s="370"/>
      <c r="DH106" s="370"/>
      <c r="DI106" s="370"/>
      <c r="DJ106" s="370"/>
      <c r="DK106" s="370"/>
      <c r="DL106" s="370"/>
      <c r="DM106" s="370"/>
      <c r="DN106" s="370"/>
      <c r="DO106" s="370"/>
      <c r="DP106" s="370"/>
      <c r="DQ106" s="370"/>
      <c r="DR106" s="370"/>
      <c r="DS106" s="370"/>
      <c r="DT106" s="370"/>
      <c r="DU106" s="370"/>
      <c r="DV106" s="370"/>
      <c r="DW106" s="370"/>
      <c r="DX106" s="370"/>
      <c r="DY106" s="370"/>
      <c r="DZ106" s="370"/>
      <c r="EA106" s="370"/>
      <c r="EB106" s="370"/>
      <c r="EC106" s="370"/>
      <c r="ED106" s="370"/>
      <c r="EE106" s="370"/>
      <c r="EF106" s="370"/>
      <c r="EG106" s="370"/>
      <c r="EH106" s="370"/>
      <c r="EI106" s="370"/>
      <c r="EJ106" s="370"/>
      <c r="EK106" s="370"/>
      <c r="EL106" s="370"/>
      <c r="EM106" s="370"/>
      <c r="EN106" s="370"/>
      <c r="EO106" s="370"/>
      <c r="EP106" s="370"/>
      <c r="EQ106" s="370"/>
      <c r="ER106" s="370"/>
      <c r="ES106" s="370"/>
      <c r="ET106" s="370"/>
      <c r="EU106" s="370"/>
      <c r="EV106" s="370"/>
      <c r="EW106" s="370"/>
      <c r="EX106" s="370"/>
      <c r="EY106" s="370"/>
      <c r="EZ106" s="370"/>
      <c r="FA106" s="370"/>
      <c r="FB106" s="370"/>
      <c r="FC106" s="370"/>
      <c r="FD106" s="370"/>
      <c r="FE106" s="370"/>
      <c r="FF106" s="370"/>
      <c r="FG106" s="370"/>
      <c r="FH106" s="370"/>
      <c r="FI106" s="370"/>
      <c r="FJ106" s="370"/>
      <c r="FK106" s="370"/>
      <c r="FL106" s="370"/>
      <c r="FM106" s="370"/>
      <c r="FN106" s="370"/>
      <c r="FO106" s="370"/>
      <c r="FP106" s="370"/>
      <c r="FQ106" s="370"/>
      <c r="FR106" s="370"/>
      <c r="FS106" s="370"/>
      <c r="FT106" s="370"/>
      <c r="FU106" s="370"/>
      <c r="FV106" s="370"/>
      <c r="FW106" s="370"/>
      <c r="FX106" s="370"/>
      <c r="FY106" s="370"/>
      <c r="FZ106" s="370"/>
      <c r="GA106" s="370"/>
      <c r="GB106" s="370"/>
      <c r="GC106" s="370"/>
      <c r="GD106" s="370"/>
      <c r="GE106" s="370"/>
      <c r="GF106" s="370"/>
      <c r="GG106" s="370"/>
      <c r="GH106" s="370"/>
      <c r="GI106" s="370"/>
      <c r="GJ106" s="370"/>
      <c r="GK106" s="370"/>
      <c r="GL106" s="370"/>
      <c r="GM106" s="370"/>
      <c r="GN106" s="370"/>
      <c r="GO106" s="370"/>
      <c r="GP106" s="370"/>
      <c r="GQ106" s="370"/>
      <c r="GR106" s="370"/>
      <c r="GS106" s="370"/>
      <c r="GT106" s="370"/>
      <c r="GU106" s="370"/>
      <c r="GV106" s="370"/>
      <c r="GW106" s="370"/>
      <c r="GX106" s="370"/>
      <c r="GY106" s="370"/>
      <c r="GZ106" s="370"/>
      <c r="HA106" s="370"/>
      <c r="HB106" s="370"/>
      <c r="HC106" s="370"/>
      <c r="HD106" s="370"/>
      <c r="HE106" s="370"/>
      <c r="HF106" s="370"/>
      <c r="HG106" s="370"/>
      <c r="HH106" s="370"/>
      <c r="HI106" s="370"/>
      <c r="HJ106" s="370"/>
      <c r="HK106" s="370"/>
      <c r="HL106" s="370"/>
      <c r="HM106" s="370"/>
      <c r="HN106" s="370"/>
      <c r="HO106" s="370"/>
      <c r="HP106" s="370"/>
      <c r="HQ106" s="370"/>
      <c r="HR106" s="370"/>
      <c r="HS106" s="370"/>
      <c r="HT106" s="370"/>
      <c r="HU106" s="370"/>
      <c r="HV106" s="370"/>
      <c r="HW106" s="370"/>
      <c r="HX106" s="370"/>
      <c r="HY106" s="370"/>
      <c r="HZ106" s="370"/>
      <c r="IA106" s="370"/>
      <c r="IB106" s="370"/>
      <c r="IC106" s="370"/>
      <c r="ID106" s="370"/>
      <c r="IE106" s="370"/>
      <c r="IF106" s="370"/>
      <c r="IG106" s="370"/>
      <c r="IH106" s="370"/>
      <c r="II106" s="370"/>
      <c r="IJ106" s="370"/>
      <c r="IK106" s="370"/>
      <c r="IL106" s="370"/>
      <c r="IM106" s="370"/>
      <c r="IN106" s="370"/>
      <c r="IO106" s="370"/>
      <c r="IP106" s="370"/>
      <c r="IQ106" s="370"/>
      <c r="IR106" s="370"/>
      <c r="IS106" s="370"/>
      <c r="IT106" s="370"/>
      <c r="IU106" s="370"/>
      <c r="IV106" s="370"/>
      <c r="IW106" s="370"/>
      <c r="IX106" s="370"/>
      <c r="IY106" s="370"/>
      <c r="IZ106" s="370"/>
      <c r="JA106" s="370"/>
      <c r="JB106" s="370"/>
      <c r="JC106" s="370"/>
      <c r="JD106" s="370"/>
      <c r="JE106" s="370"/>
      <c r="JF106" s="370"/>
      <c r="JG106" s="370"/>
      <c r="JH106" s="370"/>
      <c r="JI106" s="370"/>
      <c r="JJ106" s="370"/>
      <c r="JK106" s="370"/>
      <c r="JL106" s="370"/>
      <c r="JM106" s="370"/>
      <c r="JN106" s="370"/>
      <c r="JO106" s="370"/>
      <c r="JP106" s="370"/>
      <c r="JQ106" s="370"/>
      <c r="JR106" s="370"/>
      <c r="JS106" s="370"/>
      <c r="JT106" s="370"/>
      <c r="JU106" s="370"/>
      <c r="JV106" s="370"/>
      <c r="JW106" s="370"/>
      <c r="JX106" s="370"/>
      <c r="JY106" s="370"/>
      <c r="JZ106" s="370"/>
      <c r="KA106" s="370"/>
      <c r="KB106" s="370"/>
      <c r="KC106" s="370"/>
      <c r="KD106" s="370"/>
      <c r="KE106" s="370"/>
      <c r="KF106" s="370"/>
      <c r="KG106" s="370"/>
      <c r="KH106" s="370"/>
      <c r="KI106" s="370"/>
      <c r="KJ106" s="370"/>
      <c r="KK106" s="370"/>
      <c r="KL106" s="370"/>
      <c r="KM106" s="370"/>
      <c r="KN106" s="370"/>
      <c r="KO106" s="370"/>
      <c r="KP106" s="370"/>
      <c r="KQ106" s="370"/>
      <c r="KR106" s="370"/>
      <c r="KS106" s="370"/>
      <c r="KT106" s="370"/>
      <c r="KU106" s="370"/>
      <c r="KV106" s="370"/>
      <c r="KW106" s="370"/>
      <c r="KX106" s="370"/>
      <c r="KY106" s="370"/>
      <c r="KZ106" s="370"/>
      <c r="LA106" s="370"/>
      <c r="LB106" s="370"/>
      <c r="LC106" s="370"/>
      <c r="LD106" s="370"/>
      <c r="LE106" s="370"/>
      <c r="LF106" s="370"/>
      <c r="LG106" s="370"/>
      <c r="LH106" s="370"/>
      <c r="LI106" s="370"/>
      <c r="LJ106" s="370"/>
      <c r="LK106" s="370"/>
      <c r="LL106" s="370"/>
      <c r="LM106" s="370"/>
      <c r="LN106" s="370"/>
      <c r="LO106" s="370"/>
      <c r="LP106" s="370"/>
      <c r="LQ106" s="370"/>
      <c r="LR106" s="370"/>
      <c r="LS106" s="370"/>
      <c r="LT106" s="370"/>
      <c r="LU106" s="370"/>
      <c r="LV106" s="370"/>
      <c r="LW106" s="370"/>
      <c r="LX106" s="370"/>
      <c r="LY106" s="370"/>
      <c r="LZ106" s="370"/>
      <c r="MA106" s="370"/>
      <c r="MB106" s="370"/>
      <c r="MC106" s="370"/>
      <c r="MD106" s="370"/>
      <c r="ME106" s="370"/>
      <c r="MF106" s="370"/>
      <c r="MG106" s="370"/>
      <c r="MH106" s="370"/>
      <c r="MI106" s="370"/>
      <c r="MJ106" s="370"/>
      <c r="MK106" s="370"/>
      <c r="ML106" s="370"/>
      <c r="MM106" s="370"/>
      <c r="MN106" s="370"/>
      <c r="MO106" s="370"/>
      <c r="MP106" s="370"/>
      <c r="MQ106" s="370"/>
      <c r="MR106" s="370"/>
      <c r="MS106" s="370"/>
      <c r="MT106" s="370"/>
      <c r="MU106" s="370"/>
      <c r="MV106" s="370"/>
      <c r="MW106" s="370"/>
      <c r="MX106" s="370"/>
      <c r="MY106" s="370"/>
      <c r="MZ106" s="370"/>
      <c r="NA106" s="370"/>
      <c r="NB106" s="370"/>
      <c r="NC106" s="370"/>
      <c r="ND106" s="370"/>
      <c r="NE106" s="370"/>
      <c r="NF106" s="370"/>
      <c r="NG106" s="370"/>
      <c r="NH106" s="370"/>
      <c r="NI106" s="370"/>
      <c r="NJ106" s="370"/>
      <c r="NK106" s="370"/>
      <c r="NL106" s="370"/>
      <c r="NM106" s="370"/>
      <c r="NN106" s="370"/>
      <c r="NO106" s="370"/>
      <c r="NP106" s="370"/>
      <c r="NQ106" s="370"/>
      <c r="NR106" s="370"/>
      <c r="NS106" s="370"/>
      <c r="NT106" s="370"/>
      <c r="NU106" s="370"/>
      <c r="NV106" s="370"/>
      <c r="NW106" s="370"/>
      <c r="NX106" s="370"/>
      <c r="NY106" s="370"/>
      <c r="NZ106" s="370"/>
      <c r="OA106" s="370"/>
      <c r="OB106" s="370"/>
      <c r="OC106" s="370"/>
      <c r="OD106" s="370"/>
      <c r="OE106" s="370"/>
      <c r="OF106" s="370"/>
      <c r="OG106" s="370"/>
      <c r="OH106" s="370"/>
      <c r="OI106" s="370"/>
      <c r="OJ106" s="370"/>
      <c r="OK106" s="370"/>
      <c r="OL106" s="370"/>
      <c r="OM106" s="370"/>
      <c r="ON106" s="370"/>
      <c r="OO106" s="370"/>
      <c r="OP106" s="370"/>
      <c r="OQ106" s="370"/>
      <c r="OR106" s="370"/>
      <c r="OS106" s="370"/>
      <c r="OT106" s="370"/>
      <c r="OU106" s="370"/>
      <c r="OV106" s="370"/>
      <c r="OW106" s="370"/>
      <c r="OX106" s="370"/>
      <c r="OY106" s="370"/>
      <c r="OZ106" s="370"/>
      <c r="PA106" s="370"/>
      <c r="PB106" s="370"/>
      <c r="PC106" s="370"/>
      <c r="PD106" s="370"/>
      <c r="PE106" s="370"/>
      <c r="PF106" s="370"/>
      <c r="PG106" s="370"/>
      <c r="PH106" s="370"/>
      <c r="PI106" s="370"/>
      <c r="PJ106" s="370"/>
      <c r="PK106" s="370"/>
      <c r="PL106" s="370"/>
      <c r="PM106" s="370"/>
      <c r="PN106" s="370"/>
      <c r="PO106" s="370"/>
      <c r="PP106" s="370"/>
      <c r="PQ106" s="370"/>
      <c r="PR106" s="370"/>
      <c r="PS106" s="370"/>
      <c r="PT106" s="370"/>
      <c r="PU106" s="370"/>
      <c r="PV106" s="370"/>
      <c r="PW106" s="370"/>
      <c r="PX106" s="370"/>
      <c r="PY106" s="370"/>
      <c r="PZ106" s="370"/>
      <c r="QA106" s="370"/>
      <c r="QB106" s="370"/>
      <c r="QC106" s="370"/>
      <c r="QD106" s="370"/>
      <c r="QE106" s="370"/>
      <c r="QF106" s="370"/>
      <c r="QG106" s="370"/>
      <c r="QH106" s="370"/>
      <c r="QI106" s="370"/>
      <c r="QJ106" s="370"/>
      <c r="QK106" s="370"/>
      <c r="QL106" s="370"/>
      <c r="QM106" s="370"/>
      <c r="QN106" s="370"/>
      <c r="QO106" s="370"/>
      <c r="QP106" s="370"/>
      <c r="QQ106" s="370"/>
      <c r="QR106" s="370"/>
      <c r="QS106" s="370"/>
      <c r="QT106" s="370"/>
      <c r="QU106" s="370"/>
      <c r="QV106" s="370"/>
      <c r="QW106" s="370"/>
      <c r="QX106" s="370"/>
      <c r="QY106" s="370"/>
      <c r="QZ106" s="370"/>
      <c r="RA106" s="370"/>
      <c r="RB106" s="370"/>
      <c r="RC106" s="370"/>
      <c r="RD106" s="370"/>
      <c r="RE106" s="370"/>
      <c r="RF106" s="370"/>
      <c r="RG106" s="370"/>
      <c r="RH106" s="370"/>
      <c r="RI106" s="370"/>
      <c r="RJ106" s="370"/>
      <c r="RK106" s="370"/>
      <c r="RL106" s="370"/>
      <c r="RM106" s="370"/>
      <c r="RN106" s="370"/>
      <c r="RO106" s="370"/>
      <c r="RP106" s="370"/>
      <c r="RQ106" s="370"/>
      <c r="RR106" s="370"/>
      <c r="RS106" s="370"/>
      <c r="RT106" s="370"/>
      <c r="RU106" s="370"/>
      <c r="RV106" s="370"/>
      <c r="RW106" s="370"/>
      <c r="RX106" s="370"/>
      <c r="RY106" s="370"/>
      <c r="RZ106" s="370"/>
      <c r="SA106" s="370"/>
      <c r="SB106" s="370"/>
      <c r="SC106" s="370"/>
      <c r="SD106" s="370"/>
      <c r="SE106" s="370"/>
      <c r="SF106" s="370"/>
      <c r="SG106" s="370"/>
      <c r="SH106" s="370"/>
      <c r="SI106" s="370"/>
      <c r="SJ106" s="370"/>
      <c r="SK106" s="370"/>
      <c r="SL106" s="370"/>
      <c r="SM106" s="370"/>
      <c r="SN106" s="370"/>
      <c r="SO106" s="370"/>
      <c r="SP106" s="370"/>
      <c r="SQ106" s="370"/>
      <c r="SR106" s="370"/>
      <c r="SS106" s="370"/>
      <c r="ST106" s="370"/>
      <c r="SU106" s="370"/>
      <c r="SV106" s="370"/>
      <c r="SW106" s="370"/>
      <c r="SX106" s="370"/>
      <c r="SY106" s="370"/>
      <c r="SZ106" s="370"/>
      <c r="TA106" s="370"/>
      <c r="TB106" s="370"/>
      <c r="TC106" s="370"/>
      <c r="TD106" s="370"/>
      <c r="TE106" s="370"/>
      <c r="TF106" s="370"/>
      <c r="TG106" s="370"/>
      <c r="TH106" s="370"/>
      <c r="TI106" s="370"/>
      <c r="TJ106" s="370"/>
      <c r="TK106" s="370"/>
      <c r="TL106" s="370"/>
      <c r="TM106" s="370"/>
      <c r="TN106" s="370"/>
      <c r="TO106" s="370"/>
      <c r="TP106" s="370"/>
      <c r="TQ106" s="370"/>
      <c r="TR106" s="370"/>
      <c r="TS106" s="370"/>
      <c r="TT106" s="370"/>
      <c r="TU106" s="370"/>
      <c r="TV106" s="370"/>
      <c r="TW106" s="370"/>
      <c r="TX106" s="370"/>
      <c r="TY106" s="370"/>
      <c r="TZ106" s="370"/>
      <c r="UA106" s="370"/>
      <c r="UB106" s="370"/>
      <c r="UC106" s="370"/>
      <c r="UD106" s="370"/>
      <c r="UE106" s="370"/>
      <c r="UF106" s="370"/>
      <c r="UG106" s="370"/>
      <c r="UH106" s="370"/>
      <c r="UI106" s="370"/>
      <c r="UJ106" s="370"/>
      <c r="UK106" s="370"/>
      <c r="UL106" s="370"/>
      <c r="UM106" s="370"/>
      <c r="UN106" s="370"/>
      <c r="UO106" s="370"/>
      <c r="UP106" s="370"/>
      <c r="UQ106" s="370"/>
      <c r="UR106" s="370"/>
      <c r="US106" s="370"/>
      <c r="UT106" s="370"/>
      <c r="UU106" s="370"/>
      <c r="UV106" s="370"/>
      <c r="UW106" s="370"/>
      <c r="UX106" s="370"/>
      <c r="UY106" s="370"/>
      <c r="UZ106" s="370"/>
      <c r="VA106" s="370"/>
      <c r="VB106" s="370"/>
      <c r="VC106" s="370"/>
      <c r="VD106" s="370"/>
      <c r="VE106" s="370"/>
      <c r="VF106" s="370"/>
      <c r="VG106" s="370"/>
      <c r="VH106" s="370"/>
      <c r="VI106" s="370"/>
      <c r="VJ106" s="370"/>
      <c r="VK106" s="370"/>
      <c r="VL106" s="370"/>
      <c r="VM106" s="370"/>
      <c r="VN106" s="370"/>
      <c r="VO106" s="370"/>
      <c r="VP106" s="370"/>
      <c r="VQ106" s="370"/>
      <c r="VR106" s="370"/>
      <c r="VS106" s="370"/>
      <c r="VT106" s="370"/>
      <c r="VU106" s="370"/>
      <c r="VV106" s="370"/>
      <c r="VW106" s="370"/>
      <c r="VX106" s="370"/>
      <c r="VY106" s="370"/>
      <c r="VZ106" s="370"/>
      <c r="WA106" s="370"/>
      <c r="WB106" s="370"/>
      <c r="WC106" s="370"/>
      <c r="WD106" s="370"/>
      <c r="WE106" s="370"/>
      <c r="WF106" s="370"/>
      <c r="WG106" s="370"/>
      <c r="WH106" s="370"/>
      <c r="WI106" s="370"/>
      <c r="WJ106" s="370"/>
      <c r="WK106" s="370"/>
      <c r="WL106" s="370"/>
      <c r="WM106" s="370"/>
      <c r="WN106" s="370"/>
      <c r="WO106" s="370"/>
      <c r="WP106" s="370"/>
      <c r="WQ106" s="370"/>
      <c r="WR106" s="370"/>
      <c r="WS106" s="370"/>
      <c r="WT106" s="370"/>
      <c r="WU106" s="370"/>
      <c r="WV106" s="370"/>
      <c r="WW106" s="370"/>
      <c r="WX106" s="370"/>
      <c r="WY106" s="370"/>
      <c r="WZ106" s="370"/>
      <c r="XA106" s="370"/>
      <c r="XB106" s="370"/>
      <c r="XC106" s="370"/>
      <c r="XD106" s="370"/>
      <c r="XE106" s="370"/>
      <c r="XF106" s="370"/>
      <c r="XG106" s="370"/>
      <c r="XH106" s="370"/>
      <c r="XI106" s="370"/>
      <c r="XJ106" s="370"/>
      <c r="XK106" s="370"/>
      <c r="XL106" s="370"/>
      <c r="XM106" s="370"/>
      <c r="XN106" s="370"/>
      <c r="XO106" s="370"/>
      <c r="XP106" s="370"/>
      <c r="XQ106" s="370"/>
      <c r="XR106" s="370"/>
      <c r="XS106" s="370"/>
      <c r="XT106" s="370"/>
      <c r="XU106" s="370"/>
      <c r="XV106" s="370"/>
      <c r="XW106" s="370"/>
      <c r="XX106" s="370"/>
      <c r="XY106" s="370"/>
      <c r="XZ106" s="370"/>
      <c r="YA106" s="370"/>
      <c r="YB106" s="370"/>
      <c r="YC106" s="370"/>
      <c r="YD106" s="370"/>
      <c r="YE106" s="370"/>
      <c r="YF106" s="370"/>
      <c r="YG106" s="370"/>
      <c r="YH106" s="370"/>
      <c r="YI106" s="370"/>
      <c r="YJ106" s="370"/>
      <c r="YK106" s="370"/>
      <c r="YL106" s="370"/>
      <c r="YM106" s="370"/>
      <c r="YN106" s="370"/>
      <c r="YO106" s="370"/>
      <c r="YP106" s="370"/>
      <c r="YQ106" s="370"/>
      <c r="YR106" s="370"/>
      <c r="YS106" s="370"/>
      <c r="YT106" s="370"/>
      <c r="YU106" s="370"/>
      <c r="YV106" s="370"/>
      <c r="YW106" s="370"/>
      <c r="YX106" s="370"/>
      <c r="YY106" s="370"/>
      <c r="YZ106" s="370"/>
      <c r="ZA106" s="370"/>
      <c r="ZB106" s="370"/>
      <c r="ZC106" s="370"/>
      <c r="ZD106" s="370"/>
      <c r="ZE106" s="370"/>
      <c r="ZF106" s="370"/>
      <c r="ZG106" s="370"/>
      <c r="ZH106" s="370"/>
      <c r="ZI106" s="370"/>
      <c r="ZJ106" s="370"/>
      <c r="ZK106" s="370"/>
      <c r="ZL106" s="370"/>
      <c r="ZM106" s="370"/>
      <c r="ZN106" s="370"/>
      <c r="ZO106" s="370"/>
      <c r="ZP106" s="370"/>
      <c r="ZQ106" s="370"/>
      <c r="ZR106" s="370"/>
      <c r="ZS106" s="370"/>
      <c r="ZT106" s="370"/>
      <c r="ZU106" s="370"/>
      <c r="ZV106" s="370"/>
      <c r="ZW106" s="370"/>
      <c r="ZX106" s="370"/>
      <c r="ZY106" s="370"/>
      <c r="ZZ106" s="370"/>
      <c r="AAA106" s="370"/>
      <c r="AAB106" s="370"/>
      <c r="AAC106" s="370"/>
      <c r="AAD106" s="370"/>
      <c r="AAE106" s="370"/>
      <c r="AAF106" s="370"/>
      <c r="AAG106" s="370"/>
      <c r="AAH106" s="370"/>
      <c r="AAI106" s="370"/>
      <c r="AAJ106" s="370"/>
      <c r="AAK106" s="370"/>
      <c r="AAL106" s="370"/>
      <c r="AAM106" s="370"/>
      <c r="AAN106" s="370"/>
      <c r="AAO106" s="370"/>
      <c r="AAP106" s="370"/>
      <c r="AAQ106" s="370"/>
      <c r="AAR106" s="370"/>
      <c r="AAS106" s="370"/>
      <c r="AAT106" s="370"/>
      <c r="AAU106" s="370"/>
      <c r="AAV106" s="370"/>
      <c r="AAW106" s="370"/>
      <c r="AAX106" s="370"/>
      <c r="AAY106" s="370"/>
      <c r="AAZ106" s="370"/>
      <c r="ABA106" s="370"/>
      <c r="ABB106" s="370"/>
      <c r="ABC106" s="370"/>
      <c r="ABD106" s="370"/>
      <c r="ABE106" s="370"/>
      <c r="ABF106" s="370"/>
      <c r="ABG106" s="370"/>
      <c r="ABH106" s="370"/>
      <c r="ABI106" s="370"/>
      <c r="ABJ106" s="370"/>
      <c r="ABK106" s="370"/>
      <c r="ABL106" s="370"/>
      <c r="ABM106" s="370"/>
      <c r="ABN106" s="370"/>
      <c r="ABO106" s="370"/>
      <c r="ABP106" s="370"/>
      <c r="ABQ106" s="370"/>
      <c r="ABR106" s="370"/>
      <c r="ABS106" s="370"/>
      <c r="ABT106" s="370"/>
      <c r="ABU106" s="370"/>
      <c r="ABV106" s="370"/>
      <c r="ABW106" s="370"/>
      <c r="ABX106" s="370"/>
      <c r="ABY106" s="370"/>
      <c r="ABZ106" s="370"/>
      <c r="ACA106" s="370"/>
      <c r="ACB106" s="370"/>
      <c r="ACC106" s="370"/>
      <c r="ACD106" s="370"/>
      <c r="ACE106" s="370"/>
      <c r="ACF106" s="370"/>
      <c r="ACG106" s="370"/>
      <c r="ACH106" s="370"/>
      <c r="ACI106" s="370"/>
      <c r="ACJ106" s="370"/>
      <c r="ACK106" s="370"/>
      <c r="ACL106" s="370"/>
      <c r="ACM106" s="370"/>
      <c r="ACN106" s="370"/>
      <c r="ACO106" s="370"/>
      <c r="ACP106" s="370"/>
      <c r="ACQ106" s="370"/>
      <c r="ACR106" s="370"/>
      <c r="ACS106" s="370"/>
      <c r="ACT106" s="370"/>
      <c r="ACU106" s="370"/>
      <c r="ACV106" s="370"/>
      <c r="ACW106" s="370"/>
      <c r="ACX106" s="370"/>
      <c r="ACY106" s="370"/>
      <c r="ACZ106" s="370"/>
      <c r="ADA106" s="370"/>
      <c r="ADB106" s="370"/>
      <c r="ADC106" s="370"/>
      <c r="ADD106" s="370"/>
      <c r="ADE106" s="370"/>
      <c r="ADF106" s="370"/>
      <c r="ADG106" s="370"/>
      <c r="ADH106" s="370"/>
      <c r="ADI106" s="370"/>
      <c r="ADJ106" s="370"/>
      <c r="ADK106" s="370"/>
      <c r="ADL106" s="370"/>
      <c r="ADM106" s="370"/>
      <c r="ADN106" s="370"/>
      <c r="ADO106" s="370"/>
      <c r="ADP106" s="370"/>
      <c r="ADQ106" s="370"/>
      <c r="ADR106" s="370"/>
      <c r="ADS106" s="370"/>
      <c r="ADT106" s="370"/>
      <c r="ADU106" s="370"/>
      <c r="ADV106" s="370"/>
      <c r="ADW106" s="370"/>
      <c r="ADX106" s="370"/>
      <c r="ADY106" s="370"/>
      <c r="ADZ106" s="370"/>
      <c r="AEA106" s="370"/>
      <c r="AEB106" s="370"/>
      <c r="AEC106" s="370"/>
      <c r="AED106" s="370"/>
      <c r="AEE106" s="370"/>
      <c r="AEF106" s="370"/>
      <c r="AEG106" s="370"/>
      <c r="AEH106" s="370"/>
      <c r="AEI106" s="370"/>
      <c r="AEJ106" s="370"/>
      <c r="AEK106" s="370"/>
      <c r="AEL106" s="370"/>
      <c r="AEM106" s="370"/>
      <c r="AEN106" s="370"/>
      <c r="AEO106" s="370"/>
      <c r="AEP106" s="370"/>
      <c r="AEQ106" s="370"/>
      <c r="AER106" s="370"/>
      <c r="AES106" s="370"/>
      <c r="AET106" s="370"/>
      <c r="AEU106" s="370"/>
      <c r="AEV106" s="370"/>
      <c r="AEW106" s="370"/>
      <c r="AEX106" s="370"/>
      <c r="AEY106" s="370"/>
      <c r="AEZ106" s="370"/>
      <c r="AFA106" s="370"/>
      <c r="AFB106" s="370"/>
      <c r="AFC106" s="370"/>
      <c r="AFD106" s="370"/>
      <c r="AFE106" s="370"/>
      <c r="AFF106" s="370"/>
      <c r="AFG106" s="370"/>
      <c r="AFH106" s="370"/>
      <c r="AFI106" s="370"/>
      <c r="AFJ106" s="370"/>
      <c r="AFK106" s="370"/>
      <c r="AFL106" s="370"/>
      <c r="AFM106" s="370"/>
      <c r="AFN106" s="370"/>
      <c r="AFO106" s="370"/>
      <c r="AFP106" s="370"/>
      <c r="AFQ106" s="370"/>
      <c r="AFR106" s="370"/>
      <c r="AFS106" s="370"/>
      <c r="AFT106" s="370"/>
      <c r="AFU106" s="370"/>
      <c r="AFV106" s="370"/>
      <c r="AFW106" s="370"/>
      <c r="AFX106" s="370"/>
      <c r="AFY106" s="370"/>
      <c r="AFZ106" s="370"/>
      <c r="AGA106" s="370"/>
      <c r="AGB106" s="370"/>
      <c r="AGC106" s="370"/>
      <c r="AGD106" s="370"/>
      <c r="AGE106" s="370"/>
      <c r="AGF106" s="370"/>
      <c r="AGG106" s="370"/>
      <c r="AGH106" s="370"/>
      <c r="AGI106" s="370"/>
      <c r="AGJ106" s="370"/>
      <c r="AGK106" s="370"/>
      <c r="AGL106" s="370"/>
      <c r="AGM106" s="370"/>
      <c r="AGN106" s="370"/>
      <c r="AGO106" s="370"/>
      <c r="AGP106" s="370"/>
      <c r="AGQ106" s="370"/>
      <c r="AGR106" s="370"/>
      <c r="AGS106" s="370"/>
      <c r="AGT106" s="370"/>
      <c r="AGU106" s="370"/>
      <c r="AGV106" s="370"/>
      <c r="AGW106" s="370"/>
      <c r="AGX106" s="370"/>
      <c r="AGY106" s="370"/>
      <c r="AGZ106" s="370"/>
      <c r="AHA106" s="370"/>
      <c r="AHB106" s="370"/>
      <c r="AHC106" s="370"/>
      <c r="AHD106" s="370"/>
      <c r="AHE106" s="370"/>
      <c r="AHF106" s="370"/>
      <c r="AHG106" s="370"/>
      <c r="AHH106" s="370"/>
      <c r="AHI106" s="370"/>
      <c r="AHJ106" s="370"/>
      <c r="AHK106" s="370"/>
      <c r="AHL106" s="370"/>
      <c r="AHM106" s="370"/>
      <c r="AHN106" s="370"/>
      <c r="AHO106" s="370"/>
      <c r="AHP106" s="370"/>
      <c r="AHQ106" s="370"/>
      <c r="AHR106" s="370"/>
      <c r="AHS106" s="370"/>
      <c r="AHT106" s="370"/>
      <c r="AHU106" s="370"/>
      <c r="AHV106" s="370"/>
      <c r="AHW106" s="370"/>
      <c r="AHX106" s="370"/>
      <c r="AHY106" s="370"/>
      <c r="AHZ106" s="370"/>
      <c r="AIA106" s="370"/>
      <c r="AIB106" s="370"/>
      <c r="AIC106" s="370"/>
      <c r="AID106" s="370"/>
      <c r="AIE106" s="370"/>
      <c r="AIF106" s="370"/>
      <c r="AIG106" s="370"/>
      <c r="AIH106" s="370"/>
      <c r="AII106" s="370"/>
      <c r="AIJ106" s="370"/>
      <c r="AIK106" s="370"/>
      <c r="AIL106" s="370"/>
      <c r="AIM106" s="370"/>
      <c r="AIN106" s="370"/>
      <c r="AIO106" s="370"/>
      <c r="AIP106" s="370"/>
      <c r="AIQ106" s="370"/>
      <c r="AIR106" s="370"/>
      <c r="AIS106" s="370"/>
      <c r="AIT106" s="370"/>
      <c r="AIU106" s="370"/>
      <c r="AIV106" s="370"/>
      <c r="AIW106" s="370"/>
      <c r="AIX106" s="370"/>
      <c r="AIY106" s="370"/>
      <c r="AIZ106" s="370"/>
      <c r="AJA106" s="370"/>
      <c r="AJB106" s="370"/>
      <c r="AJC106" s="370"/>
      <c r="AJD106" s="370"/>
      <c r="AJE106" s="370"/>
      <c r="AJF106" s="370"/>
      <c r="AJG106" s="370"/>
      <c r="AJH106" s="370"/>
      <c r="AJI106" s="370"/>
      <c r="AJJ106" s="370"/>
      <c r="AJK106" s="370"/>
      <c r="AJL106" s="370"/>
      <c r="AJM106" s="370"/>
      <c r="AJN106" s="370"/>
      <c r="AJO106" s="370"/>
      <c r="AJP106" s="370"/>
      <c r="AJQ106" s="370"/>
      <c r="AJR106" s="370"/>
      <c r="AJS106" s="370"/>
      <c r="AJT106" s="370"/>
      <c r="AJU106" s="370"/>
      <c r="AJV106" s="370"/>
      <c r="AJW106" s="370"/>
      <c r="AJX106" s="370"/>
      <c r="AJY106" s="370"/>
      <c r="AJZ106" s="370"/>
      <c r="AKA106" s="370"/>
      <c r="AKB106" s="370"/>
      <c r="AKC106" s="370"/>
      <c r="AKD106" s="370"/>
      <c r="AKE106" s="370"/>
      <c r="AKF106" s="370"/>
      <c r="AKG106" s="370"/>
      <c r="AKH106" s="370"/>
      <c r="AKI106" s="370"/>
      <c r="AKJ106" s="370"/>
      <c r="AKK106" s="370"/>
      <c r="AKL106" s="370"/>
      <c r="AKM106" s="370"/>
      <c r="AKN106" s="370"/>
      <c r="AKO106" s="370"/>
      <c r="AKP106" s="370"/>
      <c r="AKQ106" s="370"/>
      <c r="AKR106" s="370"/>
      <c r="AKS106" s="370"/>
      <c r="AKT106" s="370"/>
      <c r="AKU106" s="370"/>
      <c r="AKV106" s="370"/>
      <c r="AKW106" s="370"/>
      <c r="AKX106" s="370"/>
      <c r="AKY106" s="370"/>
      <c r="AKZ106" s="370"/>
      <c r="ALA106" s="370"/>
      <c r="ALB106" s="370"/>
      <c r="ALC106" s="370"/>
      <c r="ALD106" s="370"/>
      <c r="ALE106" s="370"/>
      <c r="ALF106" s="370"/>
      <c r="ALG106" s="370"/>
      <c r="ALH106" s="370"/>
      <c r="ALI106" s="370"/>
      <c r="ALJ106" s="370"/>
      <c r="ALK106" s="370"/>
      <c r="ALL106" s="370"/>
      <c r="ALM106" s="370"/>
      <c r="ALN106" s="370"/>
      <c r="ALO106" s="370"/>
      <c r="ALP106" s="370"/>
      <c r="ALQ106" s="370"/>
      <c r="ALR106" s="370"/>
      <c r="ALS106" s="370"/>
      <c r="ALT106" s="370"/>
      <c r="ALU106" s="370"/>
      <c r="ALV106" s="370"/>
      <c r="ALW106" s="370"/>
      <c r="ALX106" s="370"/>
      <c r="ALY106" s="370"/>
      <c r="ALZ106" s="370"/>
      <c r="AMA106" s="370"/>
      <c r="AMB106" s="370"/>
      <c r="AMC106" s="370"/>
      <c r="AMD106" s="370"/>
      <c r="AME106" s="370"/>
      <c r="AMF106" s="370"/>
      <c r="AMG106" s="370"/>
      <c r="AMH106" s="370"/>
      <c r="AMI106" s="370"/>
      <c r="AMJ106" s="370"/>
      <c r="AMK106" s="370"/>
      <c r="AML106" s="370"/>
      <c r="AMM106" s="370"/>
      <c r="AMN106" s="370"/>
      <c r="AMO106" s="370"/>
      <c r="AMP106" s="370"/>
      <c r="AMQ106" s="370"/>
      <c r="AMR106" s="370"/>
      <c r="AMS106" s="370"/>
      <c r="AMT106" s="370"/>
      <c r="AMU106" s="370"/>
      <c r="AMV106" s="370"/>
      <c r="AMW106" s="370"/>
      <c r="AMX106" s="370"/>
      <c r="AMY106" s="370"/>
      <c r="AMZ106" s="370"/>
      <c r="ANA106" s="370"/>
      <c r="ANB106" s="370"/>
      <c r="ANC106" s="370"/>
      <c r="AND106" s="370"/>
      <c r="ANE106" s="370"/>
      <c r="ANF106" s="370"/>
      <c r="ANG106" s="370"/>
      <c r="ANH106" s="370"/>
      <c r="ANI106" s="370"/>
      <c r="ANJ106" s="370"/>
      <c r="ANK106" s="370"/>
      <c r="ANL106" s="370"/>
      <c r="ANM106" s="370"/>
      <c r="ANN106" s="370"/>
      <c r="ANO106" s="370"/>
      <c r="ANP106" s="370"/>
      <c r="ANQ106" s="370"/>
      <c r="ANR106" s="370"/>
      <c r="ANS106" s="370"/>
      <c r="ANT106" s="370"/>
      <c r="ANU106" s="370"/>
      <c r="ANV106" s="370"/>
      <c r="ANW106" s="370"/>
      <c r="ANX106" s="370"/>
      <c r="ANY106" s="370"/>
      <c r="ANZ106" s="370"/>
      <c r="AOA106" s="370"/>
      <c r="AOB106" s="370"/>
      <c r="AOC106" s="370"/>
      <c r="AOD106" s="370"/>
      <c r="AOE106" s="370"/>
      <c r="AOF106" s="370"/>
      <c r="AOG106" s="370"/>
      <c r="AOH106" s="370"/>
      <c r="AOI106" s="370"/>
      <c r="AOJ106" s="370"/>
      <c r="AOK106" s="370"/>
      <c r="AOL106" s="370"/>
      <c r="AOM106" s="370"/>
      <c r="AON106" s="370"/>
      <c r="AOO106" s="370"/>
      <c r="AOP106" s="370"/>
      <c r="AOQ106" s="370"/>
      <c r="AOR106" s="370"/>
      <c r="AOS106" s="370"/>
      <c r="AOT106" s="370"/>
      <c r="AOU106" s="370"/>
      <c r="AOV106" s="370"/>
      <c r="AOW106" s="370"/>
      <c r="AOX106" s="370"/>
      <c r="AOY106" s="370"/>
      <c r="AOZ106" s="370"/>
      <c r="APA106" s="370"/>
      <c r="APB106" s="370"/>
      <c r="APC106" s="370"/>
      <c r="APD106" s="370"/>
      <c r="APE106" s="370"/>
      <c r="APF106" s="370"/>
      <c r="APG106" s="370"/>
      <c r="APH106" s="370"/>
      <c r="API106" s="370"/>
      <c r="APJ106" s="370"/>
      <c r="APK106" s="370"/>
      <c r="APL106" s="370"/>
      <c r="APM106" s="370"/>
      <c r="APN106" s="370"/>
      <c r="APO106" s="370"/>
      <c r="APP106" s="370"/>
      <c r="APQ106" s="370"/>
      <c r="APR106" s="370"/>
      <c r="APS106" s="370"/>
      <c r="APT106" s="370"/>
      <c r="APU106" s="370"/>
      <c r="APV106" s="370"/>
      <c r="APW106" s="370"/>
      <c r="APX106" s="370"/>
      <c r="APY106" s="370"/>
      <c r="APZ106" s="370"/>
      <c r="AQA106" s="370"/>
      <c r="AQB106" s="370"/>
      <c r="AQC106" s="370"/>
      <c r="AQD106" s="370"/>
      <c r="AQE106" s="370"/>
      <c r="AQF106" s="370"/>
      <c r="AQG106" s="370"/>
      <c r="AQH106" s="370"/>
      <c r="AQI106" s="370"/>
      <c r="AQJ106" s="370"/>
      <c r="AQK106" s="370"/>
      <c r="AQL106" s="370"/>
      <c r="AQM106" s="370"/>
      <c r="AQN106" s="370"/>
      <c r="AQO106" s="370"/>
      <c r="AQP106" s="370"/>
      <c r="AQQ106" s="370"/>
      <c r="AQR106" s="370"/>
      <c r="AQS106" s="370"/>
      <c r="AQT106" s="370"/>
      <c r="AQU106" s="370"/>
      <c r="AQV106" s="370"/>
      <c r="AQW106" s="370"/>
      <c r="AQX106" s="370"/>
      <c r="AQY106" s="370"/>
      <c r="AQZ106" s="370"/>
      <c r="ARA106" s="370"/>
      <c r="ARB106" s="370"/>
      <c r="ARC106" s="370"/>
      <c r="ARD106" s="370"/>
      <c r="ARE106" s="370"/>
      <c r="ARF106" s="370"/>
      <c r="ARG106" s="370"/>
      <c r="ARH106" s="370"/>
      <c r="ARI106" s="370"/>
      <c r="ARJ106" s="370"/>
      <c r="ARK106" s="370"/>
      <c r="ARL106" s="370"/>
      <c r="ARM106" s="370"/>
      <c r="ARN106" s="370"/>
      <c r="ARO106" s="370"/>
      <c r="ARP106" s="370"/>
      <c r="ARQ106" s="370"/>
      <c r="ARR106" s="370"/>
      <c r="ARS106" s="370"/>
      <c r="ART106" s="370"/>
      <c r="ARU106" s="370"/>
      <c r="ARV106" s="370"/>
      <c r="ARW106" s="370"/>
      <c r="ARX106" s="370"/>
      <c r="ARY106" s="370"/>
      <c r="ARZ106" s="370"/>
      <c r="ASA106" s="370"/>
      <c r="ASB106" s="370"/>
      <c r="ASC106" s="370"/>
      <c r="ASD106" s="370"/>
      <c r="ASE106" s="370"/>
      <c r="ASF106" s="370"/>
      <c r="ASG106" s="370"/>
      <c r="ASH106" s="370"/>
      <c r="ASI106" s="370"/>
      <c r="ASJ106" s="370"/>
      <c r="ASK106" s="370"/>
      <c r="ASL106" s="370"/>
      <c r="ASM106" s="370"/>
      <c r="ASN106" s="370"/>
      <c r="ASO106" s="370"/>
      <c r="ASP106" s="370"/>
      <c r="ASQ106" s="370"/>
      <c r="ASR106" s="370"/>
      <c r="ASS106" s="370"/>
      <c r="AST106" s="370"/>
      <c r="ASU106" s="370"/>
      <c r="ASV106" s="370"/>
      <c r="ASW106" s="370"/>
      <c r="ASX106" s="370"/>
      <c r="ASY106" s="370"/>
      <c r="ASZ106" s="370"/>
      <c r="ATA106" s="370"/>
      <c r="ATB106" s="370"/>
      <c r="ATC106" s="370"/>
      <c r="ATD106" s="370"/>
      <c r="ATE106" s="370"/>
      <c r="ATF106" s="370"/>
      <c r="ATG106" s="370"/>
      <c r="ATH106" s="370"/>
      <c r="ATI106" s="370"/>
      <c r="ATJ106" s="370"/>
      <c r="ATK106" s="370"/>
      <c r="ATL106" s="370"/>
      <c r="ATM106" s="370"/>
      <c r="ATN106" s="370"/>
      <c r="ATO106" s="370"/>
      <c r="ATP106" s="370"/>
      <c r="ATQ106" s="370"/>
      <c r="ATR106" s="370"/>
      <c r="ATS106" s="370"/>
      <c r="ATT106" s="370"/>
      <c r="ATU106" s="370"/>
      <c r="ATV106" s="370"/>
      <c r="ATW106" s="370"/>
      <c r="ATX106" s="370"/>
      <c r="ATY106" s="370"/>
      <c r="ATZ106" s="370"/>
      <c r="AUA106" s="370"/>
      <c r="AUB106" s="370"/>
      <c r="AUC106" s="370"/>
      <c r="AUD106" s="370"/>
      <c r="AUE106" s="370"/>
      <c r="AUF106" s="370"/>
      <c r="AUG106" s="370"/>
      <c r="AUH106" s="370"/>
      <c r="AUI106" s="370"/>
      <c r="AUJ106" s="370"/>
      <c r="AUK106" s="370"/>
      <c r="AUL106" s="370"/>
      <c r="AUM106" s="370"/>
      <c r="AUN106" s="370"/>
      <c r="AUO106" s="370"/>
      <c r="AUP106" s="370"/>
      <c r="AUQ106" s="370"/>
      <c r="AUR106" s="370"/>
      <c r="AUS106" s="370"/>
      <c r="AUT106" s="370"/>
      <c r="AUU106" s="370"/>
      <c r="AUV106" s="370"/>
      <c r="AUW106" s="370"/>
      <c r="AUX106" s="370"/>
      <c r="AUY106" s="370"/>
      <c r="AUZ106" s="370"/>
      <c r="AVA106" s="370"/>
      <c r="AVB106" s="370"/>
      <c r="AVC106" s="370"/>
      <c r="AVD106" s="370"/>
      <c r="AVE106" s="370"/>
      <c r="AVF106" s="370"/>
      <c r="AVG106" s="370"/>
      <c r="AVH106" s="370"/>
      <c r="AVI106" s="370"/>
      <c r="AVJ106" s="370"/>
      <c r="AVK106" s="370"/>
      <c r="AVL106" s="370"/>
      <c r="AVM106" s="370"/>
      <c r="AVN106" s="370"/>
      <c r="AVO106" s="370"/>
      <c r="AVP106" s="370"/>
      <c r="AVQ106" s="370"/>
      <c r="AVR106" s="370"/>
      <c r="AVS106" s="370"/>
      <c r="AVT106" s="370"/>
      <c r="AVU106" s="370"/>
      <c r="AVV106" s="370"/>
      <c r="AVW106" s="370"/>
      <c r="AVX106" s="370"/>
      <c r="AVY106" s="370"/>
      <c r="AVZ106" s="370"/>
      <c r="AWA106" s="370"/>
      <c r="AWB106" s="370"/>
      <c r="AWC106" s="370"/>
      <c r="AWD106" s="370"/>
      <c r="AWE106" s="370"/>
      <c r="AWF106" s="370"/>
      <c r="AWG106" s="370"/>
      <c r="AWH106" s="370"/>
      <c r="AWI106" s="370"/>
      <c r="AWJ106" s="370"/>
      <c r="AWK106" s="370"/>
      <c r="AWL106" s="370"/>
      <c r="AWM106" s="370"/>
      <c r="AWN106" s="370"/>
      <c r="AWO106" s="370"/>
      <c r="AWP106" s="370"/>
      <c r="AWQ106" s="370"/>
      <c r="AWR106" s="370"/>
      <c r="AWS106" s="370"/>
      <c r="AWT106" s="370"/>
      <c r="AWU106" s="370"/>
      <c r="AWV106" s="370"/>
      <c r="AWW106" s="370"/>
      <c r="AWX106" s="370"/>
      <c r="AWY106" s="370"/>
      <c r="AWZ106" s="370"/>
      <c r="AXA106" s="370"/>
      <c r="AXB106" s="370"/>
      <c r="AXC106" s="370"/>
      <c r="AXD106" s="370"/>
      <c r="AXE106" s="370"/>
      <c r="AXF106" s="370"/>
      <c r="AXG106" s="370"/>
      <c r="AXH106" s="370"/>
      <c r="AXI106" s="370"/>
      <c r="AXJ106" s="370"/>
      <c r="AXK106" s="370"/>
      <c r="AXL106" s="370"/>
      <c r="AXM106" s="370"/>
      <c r="AXN106" s="370"/>
      <c r="AXO106" s="370"/>
      <c r="AXP106" s="370"/>
      <c r="AXQ106" s="370"/>
      <c r="AXR106" s="370"/>
      <c r="AXS106" s="370"/>
      <c r="AXT106" s="370"/>
      <c r="AXU106" s="370"/>
      <c r="AXV106" s="370"/>
      <c r="AXW106" s="370"/>
      <c r="AXX106" s="370"/>
      <c r="AXY106" s="370"/>
      <c r="AXZ106" s="370"/>
      <c r="AYA106" s="370"/>
      <c r="AYB106" s="370"/>
      <c r="AYC106" s="370"/>
      <c r="AYD106" s="370"/>
      <c r="AYE106" s="370"/>
      <c r="AYF106" s="370"/>
      <c r="AYG106" s="370"/>
      <c r="AYH106" s="370"/>
      <c r="AYI106" s="370"/>
      <c r="AYJ106" s="370"/>
      <c r="AYK106" s="370"/>
      <c r="AYL106" s="370"/>
      <c r="AYM106" s="370"/>
      <c r="AYN106" s="370"/>
      <c r="AYO106" s="370"/>
      <c r="AYP106" s="370"/>
      <c r="AYQ106" s="370"/>
      <c r="AYR106" s="370"/>
      <c r="AYS106" s="370"/>
      <c r="AYT106" s="370"/>
      <c r="AYU106" s="370"/>
      <c r="AYV106" s="370"/>
      <c r="AYW106" s="370"/>
      <c r="AYX106" s="370"/>
      <c r="AYY106" s="370"/>
      <c r="AYZ106" s="370"/>
      <c r="AZA106" s="370"/>
      <c r="AZB106" s="370"/>
      <c r="AZC106" s="370"/>
      <c r="AZD106" s="370"/>
      <c r="AZE106" s="370"/>
      <c r="AZF106" s="370"/>
      <c r="AZG106" s="370"/>
      <c r="AZH106" s="370"/>
      <c r="AZI106" s="370"/>
      <c r="AZJ106" s="370"/>
      <c r="AZK106" s="370"/>
      <c r="AZL106" s="370"/>
      <c r="AZM106" s="370"/>
      <c r="AZN106" s="370"/>
      <c r="AZO106" s="370"/>
      <c r="AZP106" s="370"/>
      <c r="AZQ106" s="370"/>
      <c r="AZR106" s="370"/>
      <c r="AZS106" s="370"/>
      <c r="AZT106" s="370"/>
      <c r="AZU106" s="370"/>
      <c r="AZV106" s="370"/>
      <c r="AZW106" s="370"/>
      <c r="AZX106" s="370"/>
      <c r="AZY106" s="370"/>
      <c r="AZZ106" s="370"/>
      <c r="BAA106" s="370"/>
      <c r="BAB106" s="370"/>
      <c r="BAC106" s="370"/>
      <c r="BAD106" s="370"/>
      <c r="BAE106" s="370"/>
      <c r="BAF106" s="370"/>
      <c r="BAG106" s="370"/>
      <c r="BAH106" s="370"/>
      <c r="BAI106" s="370"/>
      <c r="BAJ106" s="370"/>
      <c r="BAK106" s="370"/>
      <c r="BAL106" s="370"/>
      <c r="BAM106" s="370"/>
      <c r="BAN106" s="370"/>
      <c r="BAO106" s="370"/>
      <c r="BAP106" s="370"/>
      <c r="BAQ106" s="370"/>
      <c r="BAR106" s="370"/>
      <c r="BAS106" s="370"/>
      <c r="BAT106" s="370"/>
      <c r="BAU106" s="370"/>
      <c r="BAV106" s="370"/>
      <c r="BAW106" s="370"/>
      <c r="BAX106" s="370"/>
      <c r="BAY106" s="370"/>
      <c r="BAZ106" s="370"/>
      <c r="BBA106" s="370"/>
      <c r="BBB106" s="370"/>
      <c r="BBC106" s="370"/>
      <c r="BBD106" s="370"/>
      <c r="BBE106" s="370"/>
      <c r="BBF106" s="370"/>
      <c r="BBG106" s="370"/>
      <c r="BBH106" s="370"/>
      <c r="BBI106" s="370"/>
      <c r="BBJ106" s="370"/>
      <c r="BBK106" s="370"/>
      <c r="BBL106" s="370"/>
      <c r="BBM106" s="370"/>
      <c r="BBN106" s="370"/>
      <c r="BBO106" s="370"/>
      <c r="BBP106" s="370"/>
      <c r="BBQ106" s="370"/>
      <c r="BBR106" s="370"/>
      <c r="BBS106" s="370"/>
      <c r="BBT106" s="370"/>
      <c r="BBU106" s="370"/>
      <c r="BBV106" s="370"/>
      <c r="BBW106" s="370"/>
      <c r="BBX106" s="370"/>
      <c r="BBY106" s="370"/>
      <c r="BBZ106" s="370"/>
      <c r="BCA106" s="370"/>
      <c r="BCB106" s="370"/>
      <c r="BCC106" s="370"/>
      <c r="BCD106" s="370"/>
      <c r="BCE106" s="370"/>
      <c r="BCF106" s="370"/>
      <c r="BCG106" s="370"/>
      <c r="BCH106" s="370"/>
      <c r="BCI106" s="370"/>
      <c r="BCJ106" s="370"/>
      <c r="BCK106" s="370"/>
      <c r="BCL106" s="370"/>
      <c r="BCM106" s="370"/>
      <c r="BCN106" s="370"/>
      <c r="BCO106" s="370"/>
      <c r="BCP106" s="370"/>
      <c r="BCQ106" s="370"/>
      <c r="BCR106" s="370"/>
      <c r="BCS106" s="370"/>
      <c r="BCT106" s="370"/>
      <c r="BCU106" s="370"/>
      <c r="BCV106" s="370"/>
      <c r="BCW106" s="370"/>
      <c r="BCX106" s="370"/>
      <c r="BCY106" s="370"/>
      <c r="BCZ106" s="370"/>
      <c r="BDA106" s="370"/>
      <c r="BDB106" s="370"/>
      <c r="BDC106" s="370"/>
      <c r="BDD106" s="370"/>
      <c r="BDE106" s="370"/>
      <c r="BDF106" s="370"/>
      <c r="BDG106" s="370"/>
      <c r="BDH106" s="370"/>
      <c r="BDI106" s="370"/>
      <c r="BDJ106" s="370"/>
      <c r="BDK106" s="370"/>
      <c r="BDL106" s="370"/>
      <c r="BDM106" s="370"/>
      <c r="BDN106" s="370"/>
      <c r="BDO106" s="370"/>
      <c r="BDP106" s="370"/>
      <c r="BDQ106" s="370"/>
      <c r="BDR106" s="370"/>
      <c r="BDS106" s="370"/>
      <c r="BDT106" s="370"/>
      <c r="BDU106" s="370"/>
      <c r="BDV106" s="370"/>
      <c r="BDW106" s="370"/>
      <c r="BDX106" s="370"/>
      <c r="BDY106" s="370"/>
      <c r="BDZ106" s="370"/>
      <c r="BEA106" s="370"/>
      <c r="BEB106" s="370"/>
      <c r="BEC106" s="370"/>
      <c r="BED106" s="370"/>
      <c r="BEE106" s="370"/>
      <c r="BEF106" s="370"/>
      <c r="BEG106" s="370"/>
      <c r="BEH106" s="370"/>
      <c r="BEI106" s="370"/>
      <c r="BEJ106" s="370"/>
      <c r="BEK106" s="370"/>
      <c r="BEL106" s="370"/>
      <c r="BEM106" s="370"/>
      <c r="BEN106" s="370"/>
      <c r="BEO106" s="370"/>
      <c r="BEP106" s="370"/>
      <c r="BEQ106" s="370"/>
      <c r="BER106" s="370"/>
      <c r="BES106" s="370"/>
      <c r="BET106" s="370"/>
      <c r="BEU106" s="370"/>
      <c r="BEV106" s="370"/>
      <c r="BEW106" s="370"/>
      <c r="BEX106" s="370"/>
      <c r="BEY106" s="370"/>
      <c r="BEZ106" s="370"/>
      <c r="BFA106" s="370"/>
      <c r="BFB106" s="370"/>
      <c r="BFC106" s="370"/>
      <c r="BFD106" s="370"/>
      <c r="BFE106" s="370"/>
      <c r="BFF106" s="370"/>
      <c r="BFG106" s="370"/>
      <c r="BFH106" s="370"/>
      <c r="BFI106" s="370"/>
      <c r="BFJ106" s="370"/>
      <c r="BFK106" s="370"/>
      <c r="BFL106" s="370"/>
      <c r="BFM106" s="370"/>
      <c r="BFN106" s="370"/>
      <c r="BFO106" s="370"/>
      <c r="BFP106" s="370"/>
      <c r="BFQ106" s="370"/>
      <c r="BFR106" s="370"/>
      <c r="BFS106" s="370"/>
      <c r="BFT106" s="370"/>
      <c r="BFU106" s="370"/>
      <c r="BFV106" s="370"/>
      <c r="BFW106" s="370"/>
      <c r="BFX106" s="370"/>
      <c r="BFY106" s="370"/>
      <c r="BFZ106" s="370"/>
      <c r="BGA106" s="370"/>
      <c r="BGB106" s="370"/>
      <c r="BGC106" s="370"/>
      <c r="BGD106" s="370"/>
      <c r="BGE106" s="370"/>
      <c r="BGF106" s="370"/>
      <c r="BGG106" s="370"/>
      <c r="BGH106" s="370"/>
      <c r="BGI106" s="370"/>
      <c r="BGJ106" s="370"/>
      <c r="BGK106" s="370"/>
      <c r="BGL106" s="370"/>
      <c r="BGM106" s="370"/>
      <c r="BGN106" s="370"/>
      <c r="BGO106" s="370"/>
      <c r="BGP106" s="370"/>
      <c r="BGQ106" s="370"/>
      <c r="BGR106" s="370"/>
      <c r="BGS106" s="370"/>
      <c r="BGT106" s="370"/>
      <c r="BGU106" s="370"/>
      <c r="BGV106" s="370"/>
      <c r="BGW106" s="370"/>
      <c r="BGX106" s="370"/>
      <c r="BGY106" s="370"/>
      <c r="BGZ106" s="370"/>
      <c r="BHA106" s="370"/>
      <c r="BHB106" s="370"/>
      <c r="BHC106" s="370"/>
      <c r="BHD106" s="370"/>
      <c r="BHE106" s="370"/>
      <c r="BHF106" s="370"/>
      <c r="BHG106" s="370"/>
      <c r="BHH106" s="370"/>
      <c r="BHI106" s="370"/>
      <c r="BHJ106" s="370"/>
      <c r="BHK106" s="370"/>
      <c r="BHL106" s="370"/>
      <c r="BHM106" s="370"/>
      <c r="BHN106" s="370"/>
      <c r="BHO106" s="370"/>
      <c r="BHP106" s="370"/>
      <c r="BHQ106" s="370"/>
      <c r="BHR106" s="370"/>
      <c r="BHS106" s="370"/>
      <c r="BHT106" s="370"/>
      <c r="BHU106" s="370"/>
      <c r="BHV106" s="370"/>
      <c r="BHW106" s="370"/>
      <c r="BHX106" s="370"/>
      <c r="BHY106" s="370"/>
      <c r="BHZ106" s="370"/>
      <c r="BIA106" s="370"/>
      <c r="BIB106" s="370"/>
      <c r="BIC106" s="370"/>
      <c r="BID106" s="370"/>
      <c r="BIE106" s="370"/>
      <c r="BIF106" s="370"/>
      <c r="BIG106" s="370"/>
      <c r="BIH106" s="370"/>
      <c r="BII106" s="370"/>
      <c r="BIJ106" s="370"/>
      <c r="BIK106" s="370"/>
      <c r="BIL106" s="370"/>
      <c r="BIM106" s="370"/>
      <c r="BIN106" s="370"/>
      <c r="BIO106" s="370"/>
      <c r="BIP106" s="370"/>
      <c r="BIQ106" s="370"/>
      <c r="BIR106" s="370"/>
      <c r="BIS106" s="370"/>
      <c r="BIT106" s="370"/>
      <c r="BIU106" s="370"/>
      <c r="BIV106" s="370"/>
      <c r="BIW106" s="370"/>
      <c r="BIX106" s="370"/>
      <c r="BIY106" s="370"/>
      <c r="BIZ106" s="370"/>
      <c r="BJA106" s="370"/>
    </row>
    <row r="107" spans="1:1613" ht="15.75" thickTop="1" x14ac:dyDescent="0.25">
      <c r="A107" s="607" t="s">
        <v>216</v>
      </c>
      <c r="B107" s="608"/>
      <c r="C107" s="616"/>
      <c r="D107" s="54"/>
      <c r="E107" s="54"/>
      <c r="F107" s="54"/>
      <c r="G107" s="55"/>
      <c r="H107" s="49"/>
      <c r="I107" s="250"/>
      <c r="J107" s="250"/>
      <c r="K107" s="250"/>
      <c r="L107" s="250"/>
      <c r="M107" s="250"/>
      <c r="N107" s="250"/>
      <c r="O107" s="250"/>
      <c r="P107" s="25"/>
      <c r="Q107" s="272"/>
      <c r="R107" s="542"/>
    </row>
    <row r="108" spans="1:1613" x14ac:dyDescent="0.25">
      <c r="A108" s="127">
        <v>520</v>
      </c>
      <c r="B108" s="42">
        <v>7350</v>
      </c>
      <c r="C108" s="135" t="s">
        <v>171</v>
      </c>
      <c r="D108" s="250">
        <v>1223.8</v>
      </c>
      <c r="E108" s="24">
        <v>842.18</v>
      </c>
      <c r="F108" s="250">
        <v>960.56</v>
      </c>
      <c r="G108" s="25">
        <v>881.9</v>
      </c>
      <c r="H108" s="49">
        <v>1000</v>
      </c>
      <c r="I108" s="250">
        <v>93.6</v>
      </c>
      <c r="J108" s="250">
        <v>0</v>
      </c>
      <c r="K108" s="250">
        <v>0</v>
      </c>
      <c r="L108" s="250">
        <v>42.93</v>
      </c>
      <c r="M108" s="250">
        <v>42.11</v>
      </c>
      <c r="N108" s="250">
        <v>31.99</v>
      </c>
      <c r="O108" s="250"/>
      <c r="P108" s="25">
        <f>SUM(I108:O108)</f>
        <v>210.63</v>
      </c>
      <c r="Q108" s="272">
        <v>1500</v>
      </c>
      <c r="R108" s="250"/>
    </row>
    <row r="109" spans="1:1613" x14ac:dyDescent="0.25">
      <c r="A109" s="127">
        <v>520</v>
      </c>
      <c r="B109" s="42">
        <v>7400</v>
      </c>
      <c r="C109" s="135" t="s">
        <v>172</v>
      </c>
      <c r="D109" s="250">
        <v>424.75</v>
      </c>
      <c r="E109" s="24">
        <v>1126.3599999999999</v>
      </c>
      <c r="F109" s="250">
        <v>527</v>
      </c>
      <c r="G109" s="25">
        <v>1940.17</v>
      </c>
      <c r="H109" s="49">
        <v>1000</v>
      </c>
      <c r="I109" s="250">
        <v>246.95</v>
      </c>
      <c r="J109" s="250">
        <v>0</v>
      </c>
      <c r="K109" s="250">
        <v>0</v>
      </c>
      <c r="L109" s="250"/>
      <c r="M109" s="250"/>
      <c r="N109" s="250"/>
      <c r="O109" s="250"/>
      <c r="P109" s="25">
        <f>SUM(I109:O109)</f>
        <v>246.95</v>
      </c>
      <c r="Q109" s="272">
        <v>1500</v>
      </c>
      <c r="R109" s="250"/>
    </row>
    <row r="110" spans="1:1613" x14ac:dyDescent="0.25">
      <c r="A110" s="127">
        <v>520</v>
      </c>
      <c r="B110" s="42">
        <v>7700</v>
      </c>
      <c r="C110" s="135" t="s">
        <v>332</v>
      </c>
      <c r="D110" s="250">
        <v>0</v>
      </c>
      <c r="E110" s="24">
        <v>989.93</v>
      </c>
      <c r="F110" s="250">
        <v>69.5</v>
      </c>
      <c r="G110" s="25">
        <v>0</v>
      </c>
      <c r="H110" s="49">
        <v>0</v>
      </c>
      <c r="I110" s="250">
        <v>0</v>
      </c>
      <c r="J110" s="250">
        <v>0</v>
      </c>
      <c r="K110" s="250">
        <v>0</v>
      </c>
      <c r="L110" s="250"/>
      <c r="M110" s="250"/>
      <c r="N110" s="250"/>
      <c r="O110" s="250"/>
      <c r="P110" s="25">
        <f>SUM(I110:O110)</f>
        <v>0</v>
      </c>
      <c r="Q110" s="272">
        <v>0</v>
      </c>
      <c r="R110" s="250"/>
    </row>
    <row r="111" spans="1:1613" ht="15.75" thickBot="1" x14ac:dyDescent="0.3">
      <c r="A111" s="128">
        <v>520</v>
      </c>
      <c r="B111" s="130">
        <v>7702</v>
      </c>
      <c r="C111" s="139" t="s">
        <v>333</v>
      </c>
      <c r="D111" s="250">
        <v>0</v>
      </c>
      <c r="E111" s="24">
        <v>219.9</v>
      </c>
      <c r="F111" s="250">
        <v>12583</v>
      </c>
      <c r="G111" s="25">
        <v>0</v>
      </c>
      <c r="H111" s="49">
        <v>0</v>
      </c>
      <c r="I111" s="250">
        <v>0</v>
      </c>
      <c r="J111" s="250">
        <v>0</v>
      </c>
      <c r="K111" s="250">
        <v>0</v>
      </c>
      <c r="L111" s="250"/>
      <c r="M111" s="250"/>
      <c r="N111" s="250"/>
      <c r="O111" s="250"/>
      <c r="P111" s="25">
        <f>SUM(I111:O111)</f>
        <v>0</v>
      </c>
      <c r="Q111" s="272">
        <v>0</v>
      </c>
      <c r="R111" s="250"/>
    </row>
    <row r="112" spans="1:1613" s="14" customFormat="1" ht="16.5" thickTop="1" thickBot="1" x14ac:dyDescent="0.3">
      <c r="A112" s="98"/>
      <c r="B112" s="99"/>
      <c r="C112" s="138" t="s">
        <v>255</v>
      </c>
      <c r="D112" s="101">
        <f t="shared" ref="D112:Q112" si="18">SUM(D108:D111)</f>
        <v>1648.55</v>
      </c>
      <c r="E112" s="101">
        <f t="shared" si="18"/>
        <v>3178.37</v>
      </c>
      <c r="F112" s="101">
        <f t="shared" si="18"/>
        <v>14140.06</v>
      </c>
      <c r="G112" s="102">
        <f t="shared" si="18"/>
        <v>2822.07</v>
      </c>
      <c r="H112" s="100">
        <f t="shared" si="18"/>
        <v>2000</v>
      </c>
      <c r="I112" s="101">
        <f t="shared" si="18"/>
        <v>340.54999999999995</v>
      </c>
      <c r="J112" s="101">
        <f t="shared" si="18"/>
        <v>0</v>
      </c>
      <c r="K112" s="101">
        <f t="shared" si="18"/>
        <v>0</v>
      </c>
      <c r="L112" s="101">
        <f t="shared" si="18"/>
        <v>42.93</v>
      </c>
      <c r="M112" s="101">
        <f t="shared" si="18"/>
        <v>42.11</v>
      </c>
      <c r="N112" s="101">
        <f t="shared" si="18"/>
        <v>31.99</v>
      </c>
      <c r="O112" s="101">
        <f t="shared" si="18"/>
        <v>0</v>
      </c>
      <c r="P112" s="102">
        <f t="shared" si="18"/>
        <v>457.58</v>
      </c>
      <c r="Q112" s="275">
        <f t="shared" si="18"/>
        <v>3000</v>
      </c>
      <c r="R112" s="132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0"/>
      <c r="AM112" s="370"/>
      <c r="AN112" s="370"/>
      <c r="AO112" s="370"/>
      <c r="AP112" s="370"/>
      <c r="AQ112" s="370"/>
      <c r="AR112" s="370"/>
      <c r="AS112" s="370"/>
      <c r="AT112" s="370"/>
      <c r="AU112" s="370"/>
      <c r="AV112" s="370"/>
      <c r="AW112" s="370"/>
      <c r="AX112" s="370"/>
      <c r="AY112" s="370"/>
      <c r="AZ112" s="370"/>
      <c r="BA112" s="370"/>
      <c r="BB112" s="370"/>
      <c r="BC112" s="370"/>
      <c r="BD112" s="370"/>
      <c r="BE112" s="370"/>
      <c r="BF112" s="370"/>
      <c r="BG112" s="370"/>
      <c r="BH112" s="370"/>
      <c r="BI112" s="370"/>
      <c r="BJ112" s="370"/>
      <c r="BK112" s="370"/>
      <c r="BL112" s="370"/>
      <c r="BM112" s="370"/>
      <c r="BN112" s="370"/>
      <c r="BO112" s="370"/>
      <c r="BP112" s="370"/>
      <c r="BQ112" s="370"/>
      <c r="BR112" s="370"/>
      <c r="BS112" s="370"/>
      <c r="BT112" s="370"/>
      <c r="BU112" s="370"/>
      <c r="BV112" s="370"/>
      <c r="BW112" s="370"/>
      <c r="BX112" s="370"/>
      <c r="BY112" s="370"/>
      <c r="BZ112" s="370"/>
      <c r="CA112" s="370"/>
      <c r="CB112" s="370"/>
      <c r="CC112" s="370"/>
      <c r="CD112" s="370"/>
      <c r="CE112" s="370"/>
      <c r="CF112" s="370"/>
      <c r="CG112" s="370"/>
      <c r="CH112" s="370"/>
      <c r="CI112" s="370"/>
      <c r="CJ112" s="370"/>
      <c r="CK112" s="370"/>
      <c r="CL112" s="370"/>
      <c r="CM112" s="370"/>
      <c r="CN112" s="370"/>
      <c r="CO112" s="370"/>
      <c r="CP112" s="370"/>
      <c r="CQ112" s="370"/>
      <c r="CR112" s="370"/>
      <c r="CS112" s="370"/>
      <c r="CT112" s="370"/>
      <c r="CU112" s="370"/>
      <c r="CV112" s="370"/>
      <c r="CW112" s="370"/>
      <c r="CX112" s="370"/>
      <c r="CY112" s="370"/>
      <c r="CZ112" s="370"/>
      <c r="DA112" s="370"/>
      <c r="DB112" s="370"/>
      <c r="DC112" s="370"/>
      <c r="DD112" s="370"/>
      <c r="DE112" s="370"/>
      <c r="DF112" s="370"/>
      <c r="DG112" s="370"/>
      <c r="DH112" s="370"/>
      <c r="DI112" s="370"/>
      <c r="DJ112" s="370"/>
      <c r="DK112" s="370"/>
      <c r="DL112" s="370"/>
      <c r="DM112" s="370"/>
      <c r="DN112" s="370"/>
      <c r="DO112" s="370"/>
      <c r="DP112" s="370"/>
      <c r="DQ112" s="370"/>
      <c r="DR112" s="370"/>
      <c r="DS112" s="370"/>
      <c r="DT112" s="370"/>
      <c r="DU112" s="370"/>
      <c r="DV112" s="370"/>
      <c r="DW112" s="370"/>
      <c r="DX112" s="370"/>
      <c r="DY112" s="370"/>
      <c r="DZ112" s="370"/>
      <c r="EA112" s="370"/>
      <c r="EB112" s="370"/>
      <c r="EC112" s="370"/>
      <c r="ED112" s="370"/>
      <c r="EE112" s="370"/>
      <c r="EF112" s="370"/>
      <c r="EG112" s="370"/>
      <c r="EH112" s="370"/>
      <c r="EI112" s="370"/>
      <c r="EJ112" s="370"/>
      <c r="EK112" s="370"/>
      <c r="EL112" s="370"/>
      <c r="EM112" s="370"/>
      <c r="EN112" s="370"/>
      <c r="EO112" s="370"/>
      <c r="EP112" s="370"/>
      <c r="EQ112" s="370"/>
      <c r="ER112" s="370"/>
      <c r="ES112" s="370"/>
      <c r="ET112" s="370"/>
      <c r="EU112" s="370"/>
      <c r="EV112" s="370"/>
      <c r="EW112" s="370"/>
      <c r="EX112" s="370"/>
      <c r="EY112" s="370"/>
      <c r="EZ112" s="370"/>
      <c r="FA112" s="370"/>
      <c r="FB112" s="370"/>
      <c r="FC112" s="370"/>
      <c r="FD112" s="370"/>
      <c r="FE112" s="370"/>
      <c r="FF112" s="370"/>
      <c r="FG112" s="370"/>
      <c r="FH112" s="370"/>
      <c r="FI112" s="370"/>
      <c r="FJ112" s="370"/>
      <c r="FK112" s="370"/>
      <c r="FL112" s="370"/>
      <c r="FM112" s="370"/>
      <c r="FN112" s="370"/>
      <c r="FO112" s="370"/>
      <c r="FP112" s="370"/>
      <c r="FQ112" s="370"/>
      <c r="FR112" s="370"/>
      <c r="FS112" s="370"/>
      <c r="FT112" s="370"/>
      <c r="FU112" s="370"/>
      <c r="FV112" s="370"/>
      <c r="FW112" s="370"/>
      <c r="FX112" s="370"/>
      <c r="FY112" s="370"/>
      <c r="FZ112" s="370"/>
      <c r="GA112" s="370"/>
      <c r="GB112" s="370"/>
      <c r="GC112" s="370"/>
      <c r="GD112" s="370"/>
      <c r="GE112" s="370"/>
      <c r="GF112" s="370"/>
      <c r="GG112" s="370"/>
      <c r="GH112" s="370"/>
      <c r="GI112" s="370"/>
      <c r="GJ112" s="370"/>
      <c r="GK112" s="370"/>
      <c r="GL112" s="370"/>
      <c r="GM112" s="370"/>
      <c r="GN112" s="370"/>
      <c r="GO112" s="370"/>
      <c r="GP112" s="370"/>
      <c r="GQ112" s="370"/>
      <c r="GR112" s="370"/>
      <c r="GS112" s="370"/>
      <c r="GT112" s="370"/>
      <c r="GU112" s="370"/>
      <c r="GV112" s="370"/>
      <c r="GW112" s="370"/>
      <c r="GX112" s="370"/>
      <c r="GY112" s="370"/>
      <c r="GZ112" s="370"/>
      <c r="HA112" s="370"/>
      <c r="HB112" s="370"/>
      <c r="HC112" s="370"/>
      <c r="HD112" s="370"/>
      <c r="HE112" s="370"/>
      <c r="HF112" s="370"/>
      <c r="HG112" s="370"/>
      <c r="HH112" s="370"/>
      <c r="HI112" s="370"/>
      <c r="HJ112" s="370"/>
      <c r="HK112" s="370"/>
      <c r="HL112" s="370"/>
      <c r="HM112" s="370"/>
      <c r="HN112" s="370"/>
      <c r="HO112" s="370"/>
      <c r="HP112" s="370"/>
      <c r="HQ112" s="370"/>
      <c r="HR112" s="370"/>
      <c r="HS112" s="370"/>
      <c r="HT112" s="370"/>
      <c r="HU112" s="370"/>
      <c r="HV112" s="370"/>
      <c r="HW112" s="370"/>
      <c r="HX112" s="370"/>
      <c r="HY112" s="370"/>
      <c r="HZ112" s="370"/>
      <c r="IA112" s="370"/>
      <c r="IB112" s="370"/>
      <c r="IC112" s="370"/>
      <c r="ID112" s="370"/>
      <c r="IE112" s="370"/>
      <c r="IF112" s="370"/>
      <c r="IG112" s="370"/>
      <c r="IH112" s="370"/>
      <c r="II112" s="370"/>
      <c r="IJ112" s="370"/>
      <c r="IK112" s="370"/>
      <c r="IL112" s="370"/>
      <c r="IM112" s="370"/>
      <c r="IN112" s="370"/>
      <c r="IO112" s="370"/>
      <c r="IP112" s="370"/>
      <c r="IQ112" s="370"/>
      <c r="IR112" s="370"/>
      <c r="IS112" s="370"/>
      <c r="IT112" s="370"/>
      <c r="IU112" s="370"/>
      <c r="IV112" s="370"/>
      <c r="IW112" s="370"/>
      <c r="IX112" s="370"/>
      <c r="IY112" s="370"/>
      <c r="IZ112" s="370"/>
      <c r="JA112" s="370"/>
      <c r="JB112" s="370"/>
      <c r="JC112" s="370"/>
      <c r="JD112" s="370"/>
      <c r="JE112" s="370"/>
      <c r="JF112" s="370"/>
      <c r="JG112" s="370"/>
      <c r="JH112" s="370"/>
      <c r="JI112" s="370"/>
      <c r="JJ112" s="370"/>
      <c r="JK112" s="370"/>
      <c r="JL112" s="370"/>
      <c r="JM112" s="370"/>
      <c r="JN112" s="370"/>
      <c r="JO112" s="370"/>
      <c r="JP112" s="370"/>
      <c r="JQ112" s="370"/>
      <c r="JR112" s="370"/>
      <c r="JS112" s="370"/>
      <c r="JT112" s="370"/>
      <c r="JU112" s="370"/>
      <c r="JV112" s="370"/>
      <c r="JW112" s="370"/>
      <c r="JX112" s="370"/>
      <c r="JY112" s="370"/>
      <c r="JZ112" s="370"/>
      <c r="KA112" s="370"/>
      <c r="KB112" s="370"/>
      <c r="KC112" s="370"/>
      <c r="KD112" s="370"/>
      <c r="KE112" s="370"/>
      <c r="KF112" s="370"/>
      <c r="KG112" s="370"/>
      <c r="KH112" s="370"/>
      <c r="KI112" s="370"/>
      <c r="KJ112" s="370"/>
      <c r="KK112" s="370"/>
      <c r="KL112" s="370"/>
      <c r="KM112" s="370"/>
      <c r="KN112" s="370"/>
      <c r="KO112" s="370"/>
      <c r="KP112" s="370"/>
      <c r="KQ112" s="370"/>
      <c r="KR112" s="370"/>
      <c r="KS112" s="370"/>
      <c r="KT112" s="370"/>
      <c r="KU112" s="370"/>
      <c r="KV112" s="370"/>
      <c r="KW112" s="370"/>
      <c r="KX112" s="370"/>
      <c r="KY112" s="370"/>
      <c r="KZ112" s="370"/>
      <c r="LA112" s="370"/>
      <c r="LB112" s="370"/>
      <c r="LC112" s="370"/>
      <c r="LD112" s="370"/>
      <c r="LE112" s="370"/>
      <c r="LF112" s="370"/>
      <c r="LG112" s="370"/>
      <c r="LH112" s="370"/>
      <c r="LI112" s="370"/>
      <c r="LJ112" s="370"/>
      <c r="LK112" s="370"/>
      <c r="LL112" s="370"/>
      <c r="LM112" s="370"/>
      <c r="LN112" s="370"/>
      <c r="LO112" s="370"/>
      <c r="LP112" s="370"/>
      <c r="LQ112" s="370"/>
      <c r="LR112" s="370"/>
      <c r="LS112" s="370"/>
      <c r="LT112" s="370"/>
      <c r="LU112" s="370"/>
      <c r="LV112" s="370"/>
      <c r="LW112" s="370"/>
      <c r="LX112" s="370"/>
      <c r="LY112" s="370"/>
      <c r="LZ112" s="370"/>
      <c r="MA112" s="370"/>
      <c r="MB112" s="370"/>
      <c r="MC112" s="370"/>
      <c r="MD112" s="370"/>
      <c r="ME112" s="370"/>
      <c r="MF112" s="370"/>
      <c r="MG112" s="370"/>
      <c r="MH112" s="370"/>
      <c r="MI112" s="370"/>
      <c r="MJ112" s="370"/>
      <c r="MK112" s="370"/>
      <c r="ML112" s="370"/>
      <c r="MM112" s="370"/>
      <c r="MN112" s="370"/>
      <c r="MO112" s="370"/>
      <c r="MP112" s="370"/>
      <c r="MQ112" s="370"/>
      <c r="MR112" s="370"/>
      <c r="MS112" s="370"/>
      <c r="MT112" s="370"/>
      <c r="MU112" s="370"/>
      <c r="MV112" s="370"/>
      <c r="MW112" s="370"/>
      <c r="MX112" s="370"/>
      <c r="MY112" s="370"/>
      <c r="MZ112" s="370"/>
      <c r="NA112" s="370"/>
      <c r="NB112" s="370"/>
      <c r="NC112" s="370"/>
      <c r="ND112" s="370"/>
      <c r="NE112" s="370"/>
      <c r="NF112" s="370"/>
      <c r="NG112" s="370"/>
      <c r="NH112" s="370"/>
      <c r="NI112" s="370"/>
      <c r="NJ112" s="370"/>
      <c r="NK112" s="370"/>
      <c r="NL112" s="370"/>
      <c r="NM112" s="370"/>
      <c r="NN112" s="370"/>
      <c r="NO112" s="370"/>
      <c r="NP112" s="370"/>
      <c r="NQ112" s="370"/>
      <c r="NR112" s="370"/>
      <c r="NS112" s="370"/>
      <c r="NT112" s="370"/>
      <c r="NU112" s="370"/>
      <c r="NV112" s="370"/>
      <c r="NW112" s="370"/>
      <c r="NX112" s="370"/>
      <c r="NY112" s="370"/>
      <c r="NZ112" s="370"/>
      <c r="OA112" s="370"/>
      <c r="OB112" s="370"/>
      <c r="OC112" s="370"/>
      <c r="OD112" s="370"/>
      <c r="OE112" s="370"/>
      <c r="OF112" s="370"/>
      <c r="OG112" s="370"/>
      <c r="OH112" s="370"/>
      <c r="OI112" s="370"/>
      <c r="OJ112" s="370"/>
      <c r="OK112" s="370"/>
      <c r="OL112" s="370"/>
      <c r="OM112" s="370"/>
      <c r="ON112" s="370"/>
      <c r="OO112" s="370"/>
      <c r="OP112" s="370"/>
      <c r="OQ112" s="370"/>
      <c r="OR112" s="370"/>
      <c r="OS112" s="370"/>
      <c r="OT112" s="370"/>
      <c r="OU112" s="370"/>
      <c r="OV112" s="370"/>
      <c r="OW112" s="370"/>
      <c r="OX112" s="370"/>
      <c r="OY112" s="370"/>
      <c r="OZ112" s="370"/>
      <c r="PA112" s="370"/>
      <c r="PB112" s="370"/>
      <c r="PC112" s="370"/>
      <c r="PD112" s="370"/>
      <c r="PE112" s="370"/>
      <c r="PF112" s="370"/>
      <c r="PG112" s="370"/>
      <c r="PH112" s="370"/>
      <c r="PI112" s="370"/>
      <c r="PJ112" s="370"/>
      <c r="PK112" s="370"/>
      <c r="PL112" s="370"/>
      <c r="PM112" s="370"/>
      <c r="PN112" s="370"/>
      <c r="PO112" s="370"/>
      <c r="PP112" s="370"/>
      <c r="PQ112" s="370"/>
      <c r="PR112" s="370"/>
      <c r="PS112" s="370"/>
      <c r="PT112" s="370"/>
      <c r="PU112" s="370"/>
      <c r="PV112" s="370"/>
      <c r="PW112" s="370"/>
      <c r="PX112" s="370"/>
      <c r="PY112" s="370"/>
      <c r="PZ112" s="370"/>
      <c r="QA112" s="370"/>
      <c r="QB112" s="370"/>
      <c r="QC112" s="370"/>
      <c r="QD112" s="370"/>
      <c r="QE112" s="370"/>
      <c r="QF112" s="370"/>
      <c r="QG112" s="370"/>
      <c r="QH112" s="370"/>
      <c r="QI112" s="370"/>
      <c r="QJ112" s="370"/>
      <c r="QK112" s="370"/>
      <c r="QL112" s="370"/>
      <c r="QM112" s="370"/>
      <c r="QN112" s="370"/>
      <c r="QO112" s="370"/>
      <c r="QP112" s="370"/>
      <c r="QQ112" s="370"/>
      <c r="QR112" s="370"/>
      <c r="QS112" s="370"/>
      <c r="QT112" s="370"/>
      <c r="QU112" s="370"/>
      <c r="QV112" s="370"/>
      <c r="QW112" s="370"/>
      <c r="QX112" s="370"/>
      <c r="QY112" s="370"/>
      <c r="QZ112" s="370"/>
      <c r="RA112" s="370"/>
      <c r="RB112" s="370"/>
      <c r="RC112" s="370"/>
      <c r="RD112" s="370"/>
      <c r="RE112" s="370"/>
      <c r="RF112" s="370"/>
      <c r="RG112" s="370"/>
      <c r="RH112" s="370"/>
      <c r="RI112" s="370"/>
      <c r="RJ112" s="370"/>
      <c r="RK112" s="370"/>
      <c r="RL112" s="370"/>
      <c r="RM112" s="370"/>
      <c r="RN112" s="370"/>
      <c r="RO112" s="370"/>
      <c r="RP112" s="370"/>
      <c r="RQ112" s="370"/>
      <c r="RR112" s="370"/>
      <c r="RS112" s="370"/>
      <c r="RT112" s="370"/>
      <c r="RU112" s="370"/>
      <c r="RV112" s="370"/>
      <c r="RW112" s="370"/>
      <c r="RX112" s="370"/>
      <c r="RY112" s="370"/>
      <c r="RZ112" s="370"/>
      <c r="SA112" s="370"/>
      <c r="SB112" s="370"/>
      <c r="SC112" s="370"/>
      <c r="SD112" s="370"/>
      <c r="SE112" s="370"/>
      <c r="SF112" s="370"/>
      <c r="SG112" s="370"/>
      <c r="SH112" s="370"/>
      <c r="SI112" s="370"/>
      <c r="SJ112" s="370"/>
      <c r="SK112" s="370"/>
      <c r="SL112" s="370"/>
      <c r="SM112" s="370"/>
      <c r="SN112" s="370"/>
      <c r="SO112" s="370"/>
      <c r="SP112" s="370"/>
      <c r="SQ112" s="370"/>
      <c r="SR112" s="370"/>
      <c r="SS112" s="370"/>
      <c r="ST112" s="370"/>
      <c r="SU112" s="370"/>
      <c r="SV112" s="370"/>
      <c r="SW112" s="370"/>
      <c r="SX112" s="370"/>
      <c r="SY112" s="370"/>
      <c r="SZ112" s="370"/>
      <c r="TA112" s="370"/>
      <c r="TB112" s="370"/>
      <c r="TC112" s="370"/>
      <c r="TD112" s="370"/>
      <c r="TE112" s="370"/>
      <c r="TF112" s="370"/>
      <c r="TG112" s="370"/>
      <c r="TH112" s="370"/>
      <c r="TI112" s="370"/>
      <c r="TJ112" s="370"/>
      <c r="TK112" s="370"/>
      <c r="TL112" s="370"/>
      <c r="TM112" s="370"/>
      <c r="TN112" s="370"/>
      <c r="TO112" s="370"/>
      <c r="TP112" s="370"/>
      <c r="TQ112" s="370"/>
      <c r="TR112" s="370"/>
      <c r="TS112" s="370"/>
      <c r="TT112" s="370"/>
      <c r="TU112" s="370"/>
      <c r="TV112" s="370"/>
      <c r="TW112" s="370"/>
      <c r="TX112" s="370"/>
      <c r="TY112" s="370"/>
      <c r="TZ112" s="370"/>
      <c r="UA112" s="370"/>
      <c r="UB112" s="370"/>
      <c r="UC112" s="370"/>
      <c r="UD112" s="370"/>
      <c r="UE112" s="370"/>
      <c r="UF112" s="370"/>
      <c r="UG112" s="370"/>
      <c r="UH112" s="370"/>
      <c r="UI112" s="370"/>
      <c r="UJ112" s="370"/>
      <c r="UK112" s="370"/>
      <c r="UL112" s="370"/>
      <c r="UM112" s="370"/>
      <c r="UN112" s="370"/>
      <c r="UO112" s="370"/>
      <c r="UP112" s="370"/>
      <c r="UQ112" s="370"/>
      <c r="UR112" s="370"/>
      <c r="US112" s="370"/>
      <c r="UT112" s="370"/>
      <c r="UU112" s="370"/>
      <c r="UV112" s="370"/>
      <c r="UW112" s="370"/>
      <c r="UX112" s="370"/>
      <c r="UY112" s="370"/>
      <c r="UZ112" s="370"/>
      <c r="VA112" s="370"/>
      <c r="VB112" s="370"/>
      <c r="VC112" s="370"/>
      <c r="VD112" s="370"/>
      <c r="VE112" s="370"/>
      <c r="VF112" s="370"/>
      <c r="VG112" s="370"/>
      <c r="VH112" s="370"/>
      <c r="VI112" s="370"/>
      <c r="VJ112" s="370"/>
      <c r="VK112" s="370"/>
      <c r="VL112" s="370"/>
      <c r="VM112" s="370"/>
      <c r="VN112" s="370"/>
      <c r="VO112" s="370"/>
      <c r="VP112" s="370"/>
      <c r="VQ112" s="370"/>
      <c r="VR112" s="370"/>
      <c r="VS112" s="370"/>
      <c r="VT112" s="370"/>
      <c r="VU112" s="370"/>
      <c r="VV112" s="370"/>
      <c r="VW112" s="370"/>
      <c r="VX112" s="370"/>
      <c r="VY112" s="370"/>
      <c r="VZ112" s="370"/>
      <c r="WA112" s="370"/>
      <c r="WB112" s="370"/>
      <c r="WC112" s="370"/>
      <c r="WD112" s="370"/>
      <c r="WE112" s="370"/>
      <c r="WF112" s="370"/>
      <c r="WG112" s="370"/>
      <c r="WH112" s="370"/>
      <c r="WI112" s="370"/>
      <c r="WJ112" s="370"/>
      <c r="WK112" s="370"/>
      <c r="WL112" s="370"/>
      <c r="WM112" s="370"/>
      <c r="WN112" s="370"/>
      <c r="WO112" s="370"/>
      <c r="WP112" s="370"/>
      <c r="WQ112" s="370"/>
      <c r="WR112" s="370"/>
      <c r="WS112" s="370"/>
      <c r="WT112" s="370"/>
      <c r="WU112" s="370"/>
      <c r="WV112" s="370"/>
      <c r="WW112" s="370"/>
      <c r="WX112" s="370"/>
      <c r="WY112" s="370"/>
      <c r="WZ112" s="370"/>
      <c r="XA112" s="370"/>
      <c r="XB112" s="370"/>
      <c r="XC112" s="370"/>
      <c r="XD112" s="370"/>
      <c r="XE112" s="370"/>
      <c r="XF112" s="370"/>
      <c r="XG112" s="370"/>
      <c r="XH112" s="370"/>
      <c r="XI112" s="370"/>
      <c r="XJ112" s="370"/>
      <c r="XK112" s="370"/>
      <c r="XL112" s="370"/>
      <c r="XM112" s="370"/>
      <c r="XN112" s="370"/>
      <c r="XO112" s="370"/>
      <c r="XP112" s="370"/>
      <c r="XQ112" s="370"/>
      <c r="XR112" s="370"/>
      <c r="XS112" s="370"/>
      <c r="XT112" s="370"/>
      <c r="XU112" s="370"/>
      <c r="XV112" s="370"/>
      <c r="XW112" s="370"/>
      <c r="XX112" s="370"/>
      <c r="XY112" s="370"/>
      <c r="XZ112" s="370"/>
      <c r="YA112" s="370"/>
      <c r="YB112" s="370"/>
      <c r="YC112" s="370"/>
      <c r="YD112" s="370"/>
      <c r="YE112" s="370"/>
      <c r="YF112" s="370"/>
      <c r="YG112" s="370"/>
      <c r="YH112" s="370"/>
      <c r="YI112" s="370"/>
      <c r="YJ112" s="370"/>
      <c r="YK112" s="370"/>
      <c r="YL112" s="370"/>
      <c r="YM112" s="370"/>
      <c r="YN112" s="370"/>
      <c r="YO112" s="370"/>
      <c r="YP112" s="370"/>
      <c r="YQ112" s="370"/>
      <c r="YR112" s="370"/>
      <c r="YS112" s="370"/>
      <c r="YT112" s="370"/>
      <c r="YU112" s="370"/>
      <c r="YV112" s="370"/>
      <c r="YW112" s="370"/>
      <c r="YX112" s="370"/>
      <c r="YY112" s="370"/>
      <c r="YZ112" s="370"/>
      <c r="ZA112" s="370"/>
      <c r="ZB112" s="370"/>
      <c r="ZC112" s="370"/>
      <c r="ZD112" s="370"/>
      <c r="ZE112" s="370"/>
      <c r="ZF112" s="370"/>
      <c r="ZG112" s="370"/>
      <c r="ZH112" s="370"/>
      <c r="ZI112" s="370"/>
      <c r="ZJ112" s="370"/>
      <c r="ZK112" s="370"/>
      <c r="ZL112" s="370"/>
      <c r="ZM112" s="370"/>
      <c r="ZN112" s="370"/>
      <c r="ZO112" s="370"/>
      <c r="ZP112" s="370"/>
      <c r="ZQ112" s="370"/>
      <c r="ZR112" s="370"/>
      <c r="ZS112" s="370"/>
      <c r="ZT112" s="370"/>
      <c r="ZU112" s="370"/>
      <c r="ZV112" s="370"/>
      <c r="ZW112" s="370"/>
      <c r="ZX112" s="370"/>
      <c r="ZY112" s="370"/>
      <c r="ZZ112" s="370"/>
      <c r="AAA112" s="370"/>
      <c r="AAB112" s="370"/>
      <c r="AAC112" s="370"/>
      <c r="AAD112" s="370"/>
      <c r="AAE112" s="370"/>
      <c r="AAF112" s="370"/>
      <c r="AAG112" s="370"/>
      <c r="AAH112" s="370"/>
      <c r="AAI112" s="370"/>
      <c r="AAJ112" s="370"/>
      <c r="AAK112" s="370"/>
      <c r="AAL112" s="370"/>
      <c r="AAM112" s="370"/>
      <c r="AAN112" s="370"/>
      <c r="AAO112" s="370"/>
      <c r="AAP112" s="370"/>
      <c r="AAQ112" s="370"/>
      <c r="AAR112" s="370"/>
      <c r="AAS112" s="370"/>
      <c r="AAT112" s="370"/>
      <c r="AAU112" s="370"/>
      <c r="AAV112" s="370"/>
      <c r="AAW112" s="370"/>
      <c r="AAX112" s="370"/>
      <c r="AAY112" s="370"/>
      <c r="AAZ112" s="370"/>
      <c r="ABA112" s="370"/>
      <c r="ABB112" s="370"/>
      <c r="ABC112" s="370"/>
      <c r="ABD112" s="370"/>
      <c r="ABE112" s="370"/>
      <c r="ABF112" s="370"/>
      <c r="ABG112" s="370"/>
      <c r="ABH112" s="370"/>
      <c r="ABI112" s="370"/>
      <c r="ABJ112" s="370"/>
      <c r="ABK112" s="370"/>
      <c r="ABL112" s="370"/>
      <c r="ABM112" s="370"/>
      <c r="ABN112" s="370"/>
      <c r="ABO112" s="370"/>
      <c r="ABP112" s="370"/>
      <c r="ABQ112" s="370"/>
      <c r="ABR112" s="370"/>
      <c r="ABS112" s="370"/>
      <c r="ABT112" s="370"/>
      <c r="ABU112" s="370"/>
      <c r="ABV112" s="370"/>
      <c r="ABW112" s="370"/>
      <c r="ABX112" s="370"/>
      <c r="ABY112" s="370"/>
      <c r="ABZ112" s="370"/>
      <c r="ACA112" s="370"/>
      <c r="ACB112" s="370"/>
      <c r="ACC112" s="370"/>
      <c r="ACD112" s="370"/>
      <c r="ACE112" s="370"/>
      <c r="ACF112" s="370"/>
      <c r="ACG112" s="370"/>
      <c r="ACH112" s="370"/>
      <c r="ACI112" s="370"/>
      <c r="ACJ112" s="370"/>
      <c r="ACK112" s="370"/>
      <c r="ACL112" s="370"/>
      <c r="ACM112" s="370"/>
      <c r="ACN112" s="370"/>
      <c r="ACO112" s="370"/>
      <c r="ACP112" s="370"/>
      <c r="ACQ112" s="370"/>
      <c r="ACR112" s="370"/>
      <c r="ACS112" s="370"/>
      <c r="ACT112" s="370"/>
      <c r="ACU112" s="370"/>
      <c r="ACV112" s="370"/>
      <c r="ACW112" s="370"/>
      <c r="ACX112" s="370"/>
      <c r="ACY112" s="370"/>
      <c r="ACZ112" s="370"/>
      <c r="ADA112" s="370"/>
      <c r="ADB112" s="370"/>
      <c r="ADC112" s="370"/>
      <c r="ADD112" s="370"/>
      <c r="ADE112" s="370"/>
      <c r="ADF112" s="370"/>
      <c r="ADG112" s="370"/>
      <c r="ADH112" s="370"/>
      <c r="ADI112" s="370"/>
      <c r="ADJ112" s="370"/>
      <c r="ADK112" s="370"/>
      <c r="ADL112" s="370"/>
      <c r="ADM112" s="370"/>
      <c r="ADN112" s="370"/>
      <c r="ADO112" s="370"/>
      <c r="ADP112" s="370"/>
      <c r="ADQ112" s="370"/>
      <c r="ADR112" s="370"/>
      <c r="ADS112" s="370"/>
      <c r="ADT112" s="370"/>
      <c r="ADU112" s="370"/>
      <c r="ADV112" s="370"/>
      <c r="ADW112" s="370"/>
      <c r="ADX112" s="370"/>
      <c r="ADY112" s="370"/>
      <c r="ADZ112" s="370"/>
      <c r="AEA112" s="370"/>
      <c r="AEB112" s="370"/>
      <c r="AEC112" s="370"/>
      <c r="AED112" s="370"/>
      <c r="AEE112" s="370"/>
      <c r="AEF112" s="370"/>
      <c r="AEG112" s="370"/>
      <c r="AEH112" s="370"/>
      <c r="AEI112" s="370"/>
      <c r="AEJ112" s="370"/>
      <c r="AEK112" s="370"/>
      <c r="AEL112" s="370"/>
      <c r="AEM112" s="370"/>
      <c r="AEN112" s="370"/>
      <c r="AEO112" s="370"/>
      <c r="AEP112" s="370"/>
      <c r="AEQ112" s="370"/>
      <c r="AER112" s="370"/>
      <c r="AES112" s="370"/>
      <c r="AET112" s="370"/>
      <c r="AEU112" s="370"/>
      <c r="AEV112" s="370"/>
      <c r="AEW112" s="370"/>
      <c r="AEX112" s="370"/>
      <c r="AEY112" s="370"/>
      <c r="AEZ112" s="370"/>
      <c r="AFA112" s="370"/>
      <c r="AFB112" s="370"/>
      <c r="AFC112" s="370"/>
      <c r="AFD112" s="370"/>
      <c r="AFE112" s="370"/>
      <c r="AFF112" s="370"/>
      <c r="AFG112" s="370"/>
      <c r="AFH112" s="370"/>
      <c r="AFI112" s="370"/>
      <c r="AFJ112" s="370"/>
      <c r="AFK112" s="370"/>
      <c r="AFL112" s="370"/>
      <c r="AFM112" s="370"/>
      <c r="AFN112" s="370"/>
      <c r="AFO112" s="370"/>
      <c r="AFP112" s="370"/>
      <c r="AFQ112" s="370"/>
      <c r="AFR112" s="370"/>
      <c r="AFS112" s="370"/>
      <c r="AFT112" s="370"/>
      <c r="AFU112" s="370"/>
      <c r="AFV112" s="370"/>
      <c r="AFW112" s="370"/>
      <c r="AFX112" s="370"/>
      <c r="AFY112" s="370"/>
      <c r="AFZ112" s="370"/>
      <c r="AGA112" s="370"/>
      <c r="AGB112" s="370"/>
      <c r="AGC112" s="370"/>
      <c r="AGD112" s="370"/>
      <c r="AGE112" s="370"/>
      <c r="AGF112" s="370"/>
      <c r="AGG112" s="370"/>
      <c r="AGH112" s="370"/>
      <c r="AGI112" s="370"/>
      <c r="AGJ112" s="370"/>
      <c r="AGK112" s="370"/>
      <c r="AGL112" s="370"/>
      <c r="AGM112" s="370"/>
      <c r="AGN112" s="370"/>
      <c r="AGO112" s="370"/>
      <c r="AGP112" s="370"/>
      <c r="AGQ112" s="370"/>
      <c r="AGR112" s="370"/>
      <c r="AGS112" s="370"/>
      <c r="AGT112" s="370"/>
      <c r="AGU112" s="370"/>
      <c r="AGV112" s="370"/>
      <c r="AGW112" s="370"/>
      <c r="AGX112" s="370"/>
      <c r="AGY112" s="370"/>
      <c r="AGZ112" s="370"/>
      <c r="AHA112" s="370"/>
      <c r="AHB112" s="370"/>
      <c r="AHC112" s="370"/>
      <c r="AHD112" s="370"/>
      <c r="AHE112" s="370"/>
      <c r="AHF112" s="370"/>
      <c r="AHG112" s="370"/>
      <c r="AHH112" s="370"/>
      <c r="AHI112" s="370"/>
      <c r="AHJ112" s="370"/>
      <c r="AHK112" s="370"/>
      <c r="AHL112" s="370"/>
      <c r="AHM112" s="370"/>
      <c r="AHN112" s="370"/>
      <c r="AHO112" s="370"/>
      <c r="AHP112" s="370"/>
      <c r="AHQ112" s="370"/>
      <c r="AHR112" s="370"/>
      <c r="AHS112" s="370"/>
      <c r="AHT112" s="370"/>
      <c r="AHU112" s="370"/>
      <c r="AHV112" s="370"/>
      <c r="AHW112" s="370"/>
      <c r="AHX112" s="370"/>
      <c r="AHY112" s="370"/>
      <c r="AHZ112" s="370"/>
      <c r="AIA112" s="370"/>
      <c r="AIB112" s="370"/>
      <c r="AIC112" s="370"/>
      <c r="AID112" s="370"/>
      <c r="AIE112" s="370"/>
      <c r="AIF112" s="370"/>
      <c r="AIG112" s="370"/>
      <c r="AIH112" s="370"/>
      <c r="AII112" s="370"/>
      <c r="AIJ112" s="370"/>
      <c r="AIK112" s="370"/>
      <c r="AIL112" s="370"/>
      <c r="AIM112" s="370"/>
      <c r="AIN112" s="370"/>
      <c r="AIO112" s="370"/>
      <c r="AIP112" s="370"/>
      <c r="AIQ112" s="370"/>
      <c r="AIR112" s="370"/>
      <c r="AIS112" s="370"/>
      <c r="AIT112" s="370"/>
      <c r="AIU112" s="370"/>
      <c r="AIV112" s="370"/>
      <c r="AIW112" s="370"/>
      <c r="AIX112" s="370"/>
      <c r="AIY112" s="370"/>
      <c r="AIZ112" s="370"/>
      <c r="AJA112" s="370"/>
      <c r="AJB112" s="370"/>
      <c r="AJC112" s="370"/>
      <c r="AJD112" s="370"/>
      <c r="AJE112" s="370"/>
      <c r="AJF112" s="370"/>
      <c r="AJG112" s="370"/>
      <c r="AJH112" s="370"/>
      <c r="AJI112" s="370"/>
      <c r="AJJ112" s="370"/>
      <c r="AJK112" s="370"/>
      <c r="AJL112" s="370"/>
      <c r="AJM112" s="370"/>
      <c r="AJN112" s="370"/>
      <c r="AJO112" s="370"/>
      <c r="AJP112" s="370"/>
      <c r="AJQ112" s="370"/>
      <c r="AJR112" s="370"/>
      <c r="AJS112" s="370"/>
      <c r="AJT112" s="370"/>
      <c r="AJU112" s="370"/>
      <c r="AJV112" s="370"/>
      <c r="AJW112" s="370"/>
      <c r="AJX112" s="370"/>
      <c r="AJY112" s="370"/>
      <c r="AJZ112" s="370"/>
      <c r="AKA112" s="370"/>
      <c r="AKB112" s="370"/>
      <c r="AKC112" s="370"/>
      <c r="AKD112" s="370"/>
      <c r="AKE112" s="370"/>
      <c r="AKF112" s="370"/>
      <c r="AKG112" s="370"/>
      <c r="AKH112" s="370"/>
      <c r="AKI112" s="370"/>
      <c r="AKJ112" s="370"/>
      <c r="AKK112" s="370"/>
      <c r="AKL112" s="370"/>
      <c r="AKM112" s="370"/>
      <c r="AKN112" s="370"/>
      <c r="AKO112" s="370"/>
      <c r="AKP112" s="370"/>
      <c r="AKQ112" s="370"/>
      <c r="AKR112" s="370"/>
      <c r="AKS112" s="370"/>
      <c r="AKT112" s="370"/>
      <c r="AKU112" s="370"/>
      <c r="AKV112" s="370"/>
      <c r="AKW112" s="370"/>
      <c r="AKX112" s="370"/>
      <c r="AKY112" s="370"/>
      <c r="AKZ112" s="370"/>
      <c r="ALA112" s="370"/>
      <c r="ALB112" s="370"/>
      <c r="ALC112" s="370"/>
      <c r="ALD112" s="370"/>
      <c r="ALE112" s="370"/>
      <c r="ALF112" s="370"/>
      <c r="ALG112" s="370"/>
      <c r="ALH112" s="370"/>
      <c r="ALI112" s="370"/>
      <c r="ALJ112" s="370"/>
      <c r="ALK112" s="370"/>
      <c r="ALL112" s="370"/>
      <c r="ALM112" s="370"/>
      <c r="ALN112" s="370"/>
      <c r="ALO112" s="370"/>
      <c r="ALP112" s="370"/>
      <c r="ALQ112" s="370"/>
      <c r="ALR112" s="370"/>
      <c r="ALS112" s="370"/>
      <c r="ALT112" s="370"/>
      <c r="ALU112" s="370"/>
      <c r="ALV112" s="370"/>
      <c r="ALW112" s="370"/>
      <c r="ALX112" s="370"/>
      <c r="ALY112" s="370"/>
      <c r="ALZ112" s="370"/>
      <c r="AMA112" s="370"/>
      <c r="AMB112" s="370"/>
      <c r="AMC112" s="370"/>
      <c r="AMD112" s="370"/>
      <c r="AME112" s="370"/>
      <c r="AMF112" s="370"/>
      <c r="AMG112" s="370"/>
      <c r="AMH112" s="370"/>
      <c r="AMI112" s="370"/>
      <c r="AMJ112" s="370"/>
      <c r="AMK112" s="370"/>
      <c r="AML112" s="370"/>
      <c r="AMM112" s="370"/>
      <c r="AMN112" s="370"/>
      <c r="AMO112" s="370"/>
      <c r="AMP112" s="370"/>
      <c r="AMQ112" s="370"/>
      <c r="AMR112" s="370"/>
      <c r="AMS112" s="370"/>
      <c r="AMT112" s="370"/>
      <c r="AMU112" s="370"/>
      <c r="AMV112" s="370"/>
      <c r="AMW112" s="370"/>
      <c r="AMX112" s="370"/>
      <c r="AMY112" s="370"/>
      <c r="AMZ112" s="370"/>
      <c r="ANA112" s="370"/>
      <c r="ANB112" s="370"/>
      <c r="ANC112" s="370"/>
      <c r="AND112" s="370"/>
      <c r="ANE112" s="370"/>
      <c r="ANF112" s="370"/>
      <c r="ANG112" s="370"/>
      <c r="ANH112" s="370"/>
      <c r="ANI112" s="370"/>
      <c r="ANJ112" s="370"/>
      <c r="ANK112" s="370"/>
      <c r="ANL112" s="370"/>
      <c r="ANM112" s="370"/>
      <c r="ANN112" s="370"/>
      <c r="ANO112" s="370"/>
      <c r="ANP112" s="370"/>
      <c r="ANQ112" s="370"/>
      <c r="ANR112" s="370"/>
      <c r="ANS112" s="370"/>
      <c r="ANT112" s="370"/>
      <c r="ANU112" s="370"/>
      <c r="ANV112" s="370"/>
      <c r="ANW112" s="370"/>
      <c r="ANX112" s="370"/>
      <c r="ANY112" s="370"/>
      <c r="ANZ112" s="370"/>
      <c r="AOA112" s="370"/>
      <c r="AOB112" s="370"/>
      <c r="AOC112" s="370"/>
      <c r="AOD112" s="370"/>
      <c r="AOE112" s="370"/>
      <c r="AOF112" s="370"/>
      <c r="AOG112" s="370"/>
      <c r="AOH112" s="370"/>
      <c r="AOI112" s="370"/>
      <c r="AOJ112" s="370"/>
      <c r="AOK112" s="370"/>
      <c r="AOL112" s="370"/>
      <c r="AOM112" s="370"/>
      <c r="AON112" s="370"/>
      <c r="AOO112" s="370"/>
      <c r="AOP112" s="370"/>
      <c r="AOQ112" s="370"/>
      <c r="AOR112" s="370"/>
      <c r="AOS112" s="370"/>
      <c r="AOT112" s="370"/>
      <c r="AOU112" s="370"/>
      <c r="AOV112" s="370"/>
      <c r="AOW112" s="370"/>
      <c r="AOX112" s="370"/>
      <c r="AOY112" s="370"/>
      <c r="AOZ112" s="370"/>
      <c r="APA112" s="370"/>
      <c r="APB112" s="370"/>
      <c r="APC112" s="370"/>
      <c r="APD112" s="370"/>
      <c r="APE112" s="370"/>
      <c r="APF112" s="370"/>
      <c r="APG112" s="370"/>
      <c r="APH112" s="370"/>
      <c r="API112" s="370"/>
      <c r="APJ112" s="370"/>
      <c r="APK112" s="370"/>
      <c r="APL112" s="370"/>
      <c r="APM112" s="370"/>
      <c r="APN112" s="370"/>
      <c r="APO112" s="370"/>
      <c r="APP112" s="370"/>
      <c r="APQ112" s="370"/>
      <c r="APR112" s="370"/>
      <c r="APS112" s="370"/>
      <c r="APT112" s="370"/>
      <c r="APU112" s="370"/>
      <c r="APV112" s="370"/>
      <c r="APW112" s="370"/>
      <c r="APX112" s="370"/>
      <c r="APY112" s="370"/>
      <c r="APZ112" s="370"/>
      <c r="AQA112" s="370"/>
      <c r="AQB112" s="370"/>
      <c r="AQC112" s="370"/>
      <c r="AQD112" s="370"/>
      <c r="AQE112" s="370"/>
      <c r="AQF112" s="370"/>
      <c r="AQG112" s="370"/>
      <c r="AQH112" s="370"/>
      <c r="AQI112" s="370"/>
      <c r="AQJ112" s="370"/>
      <c r="AQK112" s="370"/>
      <c r="AQL112" s="370"/>
      <c r="AQM112" s="370"/>
      <c r="AQN112" s="370"/>
      <c r="AQO112" s="370"/>
      <c r="AQP112" s="370"/>
      <c r="AQQ112" s="370"/>
      <c r="AQR112" s="370"/>
      <c r="AQS112" s="370"/>
      <c r="AQT112" s="370"/>
      <c r="AQU112" s="370"/>
      <c r="AQV112" s="370"/>
      <c r="AQW112" s="370"/>
      <c r="AQX112" s="370"/>
      <c r="AQY112" s="370"/>
      <c r="AQZ112" s="370"/>
      <c r="ARA112" s="370"/>
      <c r="ARB112" s="370"/>
      <c r="ARC112" s="370"/>
      <c r="ARD112" s="370"/>
      <c r="ARE112" s="370"/>
      <c r="ARF112" s="370"/>
      <c r="ARG112" s="370"/>
      <c r="ARH112" s="370"/>
      <c r="ARI112" s="370"/>
      <c r="ARJ112" s="370"/>
      <c r="ARK112" s="370"/>
      <c r="ARL112" s="370"/>
      <c r="ARM112" s="370"/>
      <c r="ARN112" s="370"/>
      <c r="ARO112" s="370"/>
      <c r="ARP112" s="370"/>
      <c r="ARQ112" s="370"/>
      <c r="ARR112" s="370"/>
      <c r="ARS112" s="370"/>
      <c r="ART112" s="370"/>
      <c r="ARU112" s="370"/>
      <c r="ARV112" s="370"/>
      <c r="ARW112" s="370"/>
      <c r="ARX112" s="370"/>
      <c r="ARY112" s="370"/>
      <c r="ARZ112" s="370"/>
      <c r="ASA112" s="370"/>
      <c r="ASB112" s="370"/>
      <c r="ASC112" s="370"/>
      <c r="ASD112" s="370"/>
      <c r="ASE112" s="370"/>
      <c r="ASF112" s="370"/>
      <c r="ASG112" s="370"/>
      <c r="ASH112" s="370"/>
      <c r="ASI112" s="370"/>
      <c r="ASJ112" s="370"/>
      <c r="ASK112" s="370"/>
      <c r="ASL112" s="370"/>
      <c r="ASM112" s="370"/>
      <c r="ASN112" s="370"/>
      <c r="ASO112" s="370"/>
      <c r="ASP112" s="370"/>
      <c r="ASQ112" s="370"/>
      <c r="ASR112" s="370"/>
      <c r="ASS112" s="370"/>
      <c r="AST112" s="370"/>
      <c r="ASU112" s="370"/>
      <c r="ASV112" s="370"/>
      <c r="ASW112" s="370"/>
      <c r="ASX112" s="370"/>
      <c r="ASY112" s="370"/>
      <c r="ASZ112" s="370"/>
      <c r="ATA112" s="370"/>
      <c r="ATB112" s="370"/>
      <c r="ATC112" s="370"/>
      <c r="ATD112" s="370"/>
      <c r="ATE112" s="370"/>
      <c r="ATF112" s="370"/>
      <c r="ATG112" s="370"/>
      <c r="ATH112" s="370"/>
      <c r="ATI112" s="370"/>
      <c r="ATJ112" s="370"/>
      <c r="ATK112" s="370"/>
      <c r="ATL112" s="370"/>
      <c r="ATM112" s="370"/>
      <c r="ATN112" s="370"/>
      <c r="ATO112" s="370"/>
      <c r="ATP112" s="370"/>
      <c r="ATQ112" s="370"/>
      <c r="ATR112" s="370"/>
      <c r="ATS112" s="370"/>
      <c r="ATT112" s="370"/>
      <c r="ATU112" s="370"/>
      <c r="ATV112" s="370"/>
      <c r="ATW112" s="370"/>
      <c r="ATX112" s="370"/>
      <c r="ATY112" s="370"/>
      <c r="ATZ112" s="370"/>
      <c r="AUA112" s="370"/>
      <c r="AUB112" s="370"/>
      <c r="AUC112" s="370"/>
      <c r="AUD112" s="370"/>
      <c r="AUE112" s="370"/>
      <c r="AUF112" s="370"/>
      <c r="AUG112" s="370"/>
      <c r="AUH112" s="370"/>
      <c r="AUI112" s="370"/>
      <c r="AUJ112" s="370"/>
      <c r="AUK112" s="370"/>
      <c r="AUL112" s="370"/>
      <c r="AUM112" s="370"/>
      <c r="AUN112" s="370"/>
      <c r="AUO112" s="370"/>
      <c r="AUP112" s="370"/>
      <c r="AUQ112" s="370"/>
      <c r="AUR112" s="370"/>
      <c r="AUS112" s="370"/>
      <c r="AUT112" s="370"/>
      <c r="AUU112" s="370"/>
      <c r="AUV112" s="370"/>
      <c r="AUW112" s="370"/>
      <c r="AUX112" s="370"/>
      <c r="AUY112" s="370"/>
      <c r="AUZ112" s="370"/>
      <c r="AVA112" s="370"/>
      <c r="AVB112" s="370"/>
      <c r="AVC112" s="370"/>
      <c r="AVD112" s="370"/>
      <c r="AVE112" s="370"/>
      <c r="AVF112" s="370"/>
      <c r="AVG112" s="370"/>
      <c r="AVH112" s="370"/>
      <c r="AVI112" s="370"/>
      <c r="AVJ112" s="370"/>
      <c r="AVK112" s="370"/>
      <c r="AVL112" s="370"/>
      <c r="AVM112" s="370"/>
      <c r="AVN112" s="370"/>
      <c r="AVO112" s="370"/>
      <c r="AVP112" s="370"/>
      <c r="AVQ112" s="370"/>
      <c r="AVR112" s="370"/>
      <c r="AVS112" s="370"/>
      <c r="AVT112" s="370"/>
      <c r="AVU112" s="370"/>
      <c r="AVV112" s="370"/>
      <c r="AVW112" s="370"/>
      <c r="AVX112" s="370"/>
      <c r="AVY112" s="370"/>
      <c r="AVZ112" s="370"/>
      <c r="AWA112" s="370"/>
      <c r="AWB112" s="370"/>
      <c r="AWC112" s="370"/>
      <c r="AWD112" s="370"/>
      <c r="AWE112" s="370"/>
      <c r="AWF112" s="370"/>
      <c r="AWG112" s="370"/>
      <c r="AWH112" s="370"/>
      <c r="AWI112" s="370"/>
      <c r="AWJ112" s="370"/>
      <c r="AWK112" s="370"/>
      <c r="AWL112" s="370"/>
      <c r="AWM112" s="370"/>
      <c r="AWN112" s="370"/>
      <c r="AWO112" s="370"/>
      <c r="AWP112" s="370"/>
      <c r="AWQ112" s="370"/>
      <c r="AWR112" s="370"/>
      <c r="AWS112" s="370"/>
      <c r="AWT112" s="370"/>
      <c r="AWU112" s="370"/>
      <c r="AWV112" s="370"/>
      <c r="AWW112" s="370"/>
      <c r="AWX112" s="370"/>
      <c r="AWY112" s="370"/>
      <c r="AWZ112" s="370"/>
      <c r="AXA112" s="370"/>
      <c r="AXB112" s="370"/>
      <c r="AXC112" s="370"/>
      <c r="AXD112" s="370"/>
      <c r="AXE112" s="370"/>
      <c r="AXF112" s="370"/>
      <c r="AXG112" s="370"/>
      <c r="AXH112" s="370"/>
      <c r="AXI112" s="370"/>
      <c r="AXJ112" s="370"/>
      <c r="AXK112" s="370"/>
      <c r="AXL112" s="370"/>
      <c r="AXM112" s="370"/>
      <c r="AXN112" s="370"/>
      <c r="AXO112" s="370"/>
      <c r="AXP112" s="370"/>
      <c r="AXQ112" s="370"/>
      <c r="AXR112" s="370"/>
      <c r="AXS112" s="370"/>
      <c r="AXT112" s="370"/>
      <c r="AXU112" s="370"/>
      <c r="AXV112" s="370"/>
      <c r="AXW112" s="370"/>
      <c r="AXX112" s="370"/>
      <c r="AXY112" s="370"/>
      <c r="AXZ112" s="370"/>
      <c r="AYA112" s="370"/>
      <c r="AYB112" s="370"/>
      <c r="AYC112" s="370"/>
      <c r="AYD112" s="370"/>
      <c r="AYE112" s="370"/>
      <c r="AYF112" s="370"/>
      <c r="AYG112" s="370"/>
      <c r="AYH112" s="370"/>
      <c r="AYI112" s="370"/>
      <c r="AYJ112" s="370"/>
      <c r="AYK112" s="370"/>
      <c r="AYL112" s="370"/>
      <c r="AYM112" s="370"/>
      <c r="AYN112" s="370"/>
      <c r="AYO112" s="370"/>
      <c r="AYP112" s="370"/>
      <c r="AYQ112" s="370"/>
      <c r="AYR112" s="370"/>
      <c r="AYS112" s="370"/>
      <c r="AYT112" s="370"/>
      <c r="AYU112" s="370"/>
      <c r="AYV112" s="370"/>
      <c r="AYW112" s="370"/>
      <c r="AYX112" s="370"/>
      <c r="AYY112" s="370"/>
      <c r="AYZ112" s="370"/>
      <c r="AZA112" s="370"/>
      <c r="AZB112" s="370"/>
      <c r="AZC112" s="370"/>
      <c r="AZD112" s="370"/>
      <c r="AZE112" s="370"/>
      <c r="AZF112" s="370"/>
      <c r="AZG112" s="370"/>
      <c r="AZH112" s="370"/>
      <c r="AZI112" s="370"/>
      <c r="AZJ112" s="370"/>
      <c r="AZK112" s="370"/>
      <c r="AZL112" s="370"/>
      <c r="AZM112" s="370"/>
      <c r="AZN112" s="370"/>
      <c r="AZO112" s="370"/>
      <c r="AZP112" s="370"/>
      <c r="AZQ112" s="370"/>
      <c r="AZR112" s="370"/>
      <c r="AZS112" s="370"/>
      <c r="AZT112" s="370"/>
      <c r="AZU112" s="370"/>
      <c r="AZV112" s="370"/>
      <c r="AZW112" s="370"/>
      <c r="AZX112" s="370"/>
      <c r="AZY112" s="370"/>
      <c r="AZZ112" s="370"/>
      <c r="BAA112" s="370"/>
      <c r="BAB112" s="370"/>
      <c r="BAC112" s="370"/>
      <c r="BAD112" s="370"/>
      <c r="BAE112" s="370"/>
      <c r="BAF112" s="370"/>
      <c r="BAG112" s="370"/>
      <c r="BAH112" s="370"/>
      <c r="BAI112" s="370"/>
      <c r="BAJ112" s="370"/>
      <c r="BAK112" s="370"/>
      <c r="BAL112" s="370"/>
      <c r="BAM112" s="370"/>
      <c r="BAN112" s="370"/>
      <c r="BAO112" s="370"/>
      <c r="BAP112" s="370"/>
      <c r="BAQ112" s="370"/>
      <c r="BAR112" s="370"/>
      <c r="BAS112" s="370"/>
      <c r="BAT112" s="370"/>
      <c r="BAU112" s="370"/>
      <c r="BAV112" s="370"/>
      <c r="BAW112" s="370"/>
      <c r="BAX112" s="370"/>
      <c r="BAY112" s="370"/>
      <c r="BAZ112" s="370"/>
      <c r="BBA112" s="370"/>
      <c r="BBB112" s="370"/>
      <c r="BBC112" s="370"/>
      <c r="BBD112" s="370"/>
      <c r="BBE112" s="370"/>
      <c r="BBF112" s="370"/>
      <c r="BBG112" s="370"/>
      <c r="BBH112" s="370"/>
      <c r="BBI112" s="370"/>
      <c r="BBJ112" s="370"/>
      <c r="BBK112" s="370"/>
      <c r="BBL112" s="370"/>
      <c r="BBM112" s="370"/>
      <c r="BBN112" s="370"/>
      <c r="BBO112" s="370"/>
      <c r="BBP112" s="370"/>
      <c r="BBQ112" s="370"/>
      <c r="BBR112" s="370"/>
      <c r="BBS112" s="370"/>
      <c r="BBT112" s="370"/>
      <c r="BBU112" s="370"/>
      <c r="BBV112" s="370"/>
      <c r="BBW112" s="370"/>
      <c r="BBX112" s="370"/>
      <c r="BBY112" s="370"/>
      <c r="BBZ112" s="370"/>
      <c r="BCA112" s="370"/>
      <c r="BCB112" s="370"/>
      <c r="BCC112" s="370"/>
      <c r="BCD112" s="370"/>
      <c r="BCE112" s="370"/>
      <c r="BCF112" s="370"/>
      <c r="BCG112" s="370"/>
      <c r="BCH112" s="370"/>
      <c r="BCI112" s="370"/>
      <c r="BCJ112" s="370"/>
      <c r="BCK112" s="370"/>
      <c r="BCL112" s="370"/>
      <c r="BCM112" s="370"/>
      <c r="BCN112" s="370"/>
      <c r="BCO112" s="370"/>
      <c r="BCP112" s="370"/>
      <c r="BCQ112" s="370"/>
      <c r="BCR112" s="370"/>
      <c r="BCS112" s="370"/>
      <c r="BCT112" s="370"/>
      <c r="BCU112" s="370"/>
      <c r="BCV112" s="370"/>
      <c r="BCW112" s="370"/>
      <c r="BCX112" s="370"/>
      <c r="BCY112" s="370"/>
      <c r="BCZ112" s="370"/>
      <c r="BDA112" s="370"/>
      <c r="BDB112" s="370"/>
      <c r="BDC112" s="370"/>
      <c r="BDD112" s="370"/>
      <c r="BDE112" s="370"/>
      <c r="BDF112" s="370"/>
      <c r="BDG112" s="370"/>
      <c r="BDH112" s="370"/>
      <c r="BDI112" s="370"/>
      <c r="BDJ112" s="370"/>
      <c r="BDK112" s="370"/>
      <c r="BDL112" s="370"/>
      <c r="BDM112" s="370"/>
      <c r="BDN112" s="370"/>
      <c r="BDO112" s="370"/>
      <c r="BDP112" s="370"/>
      <c r="BDQ112" s="370"/>
      <c r="BDR112" s="370"/>
      <c r="BDS112" s="370"/>
      <c r="BDT112" s="370"/>
      <c r="BDU112" s="370"/>
      <c r="BDV112" s="370"/>
      <c r="BDW112" s="370"/>
      <c r="BDX112" s="370"/>
      <c r="BDY112" s="370"/>
      <c r="BDZ112" s="370"/>
      <c r="BEA112" s="370"/>
      <c r="BEB112" s="370"/>
      <c r="BEC112" s="370"/>
      <c r="BED112" s="370"/>
      <c r="BEE112" s="370"/>
      <c r="BEF112" s="370"/>
      <c r="BEG112" s="370"/>
      <c r="BEH112" s="370"/>
      <c r="BEI112" s="370"/>
      <c r="BEJ112" s="370"/>
      <c r="BEK112" s="370"/>
      <c r="BEL112" s="370"/>
      <c r="BEM112" s="370"/>
      <c r="BEN112" s="370"/>
      <c r="BEO112" s="370"/>
      <c r="BEP112" s="370"/>
      <c r="BEQ112" s="370"/>
      <c r="BER112" s="370"/>
      <c r="BES112" s="370"/>
      <c r="BET112" s="370"/>
      <c r="BEU112" s="370"/>
      <c r="BEV112" s="370"/>
      <c r="BEW112" s="370"/>
      <c r="BEX112" s="370"/>
      <c r="BEY112" s="370"/>
      <c r="BEZ112" s="370"/>
      <c r="BFA112" s="370"/>
      <c r="BFB112" s="370"/>
      <c r="BFC112" s="370"/>
      <c r="BFD112" s="370"/>
      <c r="BFE112" s="370"/>
      <c r="BFF112" s="370"/>
      <c r="BFG112" s="370"/>
      <c r="BFH112" s="370"/>
      <c r="BFI112" s="370"/>
      <c r="BFJ112" s="370"/>
      <c r="BFK112" s="370"/>
      <c r="BFL112" s="370"/>
      <c r="BFM112" s="370"/>
      <c r="BFN112" s="370"/>
      <c r="BFO112" s="370"/>
      <c r="BFP112" s="370"/>
      <c r="BFQ112" s="370"/>
      <c r="BFR112" s="370"/>
      <c r="BFS112" s="370"/>
      <c r="BFT112" s="370"/>
      <c r="BFU112" s="370"/>
      <c r="BFV112" s="370"/>
      <c r="BFW112" s="370"/>
      <c r="BFX112" s="370"/>
      <c r="BFY112" s="370"/>
      <c r="BFZ112" s="370"/>
      <c r="BGA112" s="370"/>
      <c r="BGB112" s="370"/>
      <c r="BGC112" s="370"/>
      <c r="BGD112" s="370"/>
      <c r="BGE112" s="370"/>
      <c r="BGF112" s="370"/>
      <c r="BGG112" s="370"/>
      <c r="BGH112" s="370"/>
      <c r="BGI112" s="370"/>
      <c r="BGJ112" s="370"/>
      <c r="BGK112" s="370"/>
      <c r="BGL112" s="370"/>
      <c r="BGM112" s="370"/>
      <c r="BGN112" s="370"/>
      <c r="BGO112" s="370"/>
      <c r="BGP112" s="370"/>
      <c r="BGQ112" s="370"/>
      <c r="BGR112" s="370"/>
      <c r="BGS112" s="370"/>
      <c r="BGT112" s="370"/>
      <c r="BGU112" s="370"/>
      <c r="BGV112" s="370"/>
      <c r="BGW112" s="370"/>
      <c r="BGX112" s="370"/>
      <c r="BGY112" s="370"/>
      <c r="BGZ112" s="370"/>
      <c r="BHA112" s="370"/>
      <c r="BHB112" s="370"/>
      <c r="BHC112" s="370"/>
      <c r="BHD112" s="370"/>
      <c r="BHE112" s="370"/>
      <c r="BHF112" s="370"/>
      <c r="BHG112" s="370"/>
      <c r="BHH112" s="370"/>
      <c r="BHI112" s="370"/>
      <c r="BHJ112" s="370"/>
      <c r="BHK112" s="370"/>
      <c r="BHL112" s="370"/>
      <c r="BHM112" s="370"/>
      <c r="BHN112" s="370"/>
      <c r="BHO112" s="370"/>
      <c r="BHP112" s="370"/>
      <c r="BHQ112" s="370"/>
      <c r="BHR112" s="370"/>
      <c r="BHS112" s="370"/>
      <c r="BHT112" s="370"/>
      <c r="BHU112" s="370"/>
      <c r="BHV112" s="370"/>
      <c r="BHW112" s="370"/>
      <c r="BHX112" s="370"/>
      <c r="BHY112" s="370"/>
      <c r="BHZ112" s="370"/>
      <c r="BIA112" s="370"/>
      <c r="BIB112" s="370"/>
      <c r="BIC112" s="370"/>
      <c r="BID112" s="370"/>
      <c r="BIE112" s="370"/>
      <c r="BIF112" s="370"/>
      <c r="BIG112" s="370"/>
      <c r="BIH112" s="370"/>
      <c r="BII112" s="370"/>
      <c r="BIJ112" s="370"/>
      <c r="BIK112" s="370"/>
      <c r="BIL112" s="370"/>
      <c r="BIM112" s="370"/>
      <c r="BIN112" s="370"/>
      <c r="BIO112" s="370"/>
      <c r="BIP112" s="370"/>
      <c r="BIQ112" s="370"/>
      <c r="BIR112" s="370"/>
      <c r="BIS112" s="370"/>
      <c r="BIT112" s="370"/>
      <c r="BIU112" s="370"/>
      <c r="BIV112" s="370"/>
      <c r="BIW112" s="370"/>
      <c r="BIX112" s="370"/>
      <c r="BIY112" s="370"/>
      <c r="BIZ112" s="370"/>
      <c r="BJA112" s="370"/>
    </row>
    <row r="113" spans="1:1613" ht="15.75" thickTop="1" x14ac:dyDescent="0.25">
      <c r="A113" s="607" t="s">
        <v>217</v>
      </c>
      <c r="B113" s="608"/>
      <c r="C113" s="609"/>
      <c r="D113" s="250"/>
      <c r="E113" s="250"/>
      <c r="F113" s="250"/>
      <c r="G113" s="25"/>
      <c r="H113" s="49"/>
      <c r="I113" s="250"/>
      <c r="J113" s="250"/>
      <c r="K113" s="250"/>
      <c r="L113" s="250"/>
      <c r="M113" s="250"/>
      <c r="N113" s="250"/>
      <c r="O113" s="250"/>
      <c r="P113" s="25"/>
      <c r="Q113" s="272"/>
      <c r="R113" s="250"/>
    </row>
    <row r="114" spans="1:1613" x14ac:dyDescent="0.25">
      <c r="A114" s="127">
        <v>520</v>
      </c>
      <c r="B114" s="42">
        <v>8310</v>
      </c>
      <c r="C114" s="135" t="s">
        <v>180</v>
      </c>
      <c r="D114" s="250">
        <v>26737.5</v>
      </c>
      <c r="E114" s="24">
        <v>25121.61</v>
      </c>
      <c r="F114" s="251">
        <v>31975</v>
      </c>
      <c r="G114" s="25">
        <v>18975</v>
      </c>
      <c r="H114" s="49">
        <v>25000</v>
      </c>
      <c r="I114" s="250">
        <v>4237.5</v>
      </c>
      <c r="J114" s="250">
        <v>0</v>
      </c>
      <c r="K114" s="250"/>
      <c r="L114" s="250">
        <v>14812.5</v>
      </c>
      <c r="M114" s="250">
        <v>4200</v>
      </c>
      <c r="N114" s="250">
        <v>4650</v>
      </c>
      <c r="O114" s="250"/>
      <c r="P114" s="25">
        <f t="shared" ref="P114:P125" si="19">SUM(I114:O114)</f>
        <v>27900</v>
      </c>
      <c r="Q114" s="272">
        <v>25000</v>
      </c>
      <c r="R114" s="250"/>
    </row>
    <row r="115" spans="1:1613" x14ac:dyDescent="0.25">
      <c r="A115" s="127">
        <v>520</v>
      </c>
      <c r="B115" s="42">
        <v>8325</v>
      </c>
      <c r="C115" s="135" t="s">
        <v>225</v>
      </c>
      <c r="D115" s="250">
        <v>6534.7</v>
      </c>
      <c r="E115" s="24">
        <v>6118.5</v>
      </c>
      <c r="F115" s="251">
        <v>5196.3</v>
      </c>
      <c r="G115" s="25">
        <v>3952.01</v>
      </c>
      <c r="H115" s="49">
        <v>4145</v>
      </c>
      <c r="I115" s="250">
        <v>2479.2199999999998</v>
      </c>
      <c r="J115" s="250">
        <v>70</v>
      </c>
      <c r="K115" s="250">
        <v>0</v>
      </c>
      <c r="L115" s="250">
        <v>146</v>
      </c>
      <c r="M115" s="250">
        <v>68.5</v>
      </c>
      <c r="N115" s="250"/>
      <c r="O115" s="250"/>
      <c r="P115" s="25">
        <f t="shared" si="19"/>
        <v>2763.72</v>
      </c>
      <c r="Q115" s="272">
        <v>3000</v>
      </c>
      <c r="R115" s="250"/>
    </row>
    <row r="116" spans="1:1613" x14ac:dyDescent="0.25">
      <c r="A116" s="127">
        <v>520</v>
      </c>
      <c r="B116" s="42">
        <v>8413</v>
      </c>
      <c r="C116" s="135" t="s">
        <v>226</v>
      </c>
      <c r="D116" s="250">
        <v>41672.339999999997</v>
      </c>
      <c r="E116" s="24">
        <v>33663.22</v>
      </c>
      <c r="F116" s="251">
        <v>30792.47</v>
      </c>
      <c r="G116" s="25">
        <v>30149.64</v>
      </c>
      <c r="H116" s="49">
        <v>33000</v>
      </c>
      <c r="I116" s="250">
        <v>787.47</v>
      </c>
      <c r="J116" s="250">
        <v>2578.29</v>
      </c>
      <c r="K116" s="250">
        <v>0</v>
      </c>
      <c r="L116" s="250">
        <f>2519.11</f>
        <v>2519.11</v>
      </c>
      <c r="M116" s="250">
        <f>2240.38+1978.03+3271.46+5685.21+3778.86+482.06+2948.02+1305.34</f>
        <v>21689.360000000001</v>
      </c>
      <c r="N116" s="250">
        <v>4110.6099999999997</v>
      </c>
      <c r="O116" s="250"/>
      <c r="P116" s="25">
        <f t="shared" si="19"/>
        <v>31684.840000000004</v>
      </c>
      <c r="Q116" s="272">
        <v>35000</v>
      </c>
      <c r="R116" s="250"/>
    </row>
    <row r="117" spans="1:1613" x14ac:dyDescent="0.25">
      <c r="A117" s="127">
        <v>520</v>
      </c>
      <c r="B117" s="42">
        <v>8414</v>
      </c>
      <c r="C117" s="135" t="s">
        <v>337</v>
      </c>
      <c r="D117" s="250">
        <v>1775.11</v>
      </c>
      <c r="E117" s="24">
        <v>2027.64</v>
      </c>
      <c r="F117" s="251">
        <v>0</v>
      </c>
      <c r="G117" s="25">
        <v>0</v>
      </c>
      <c r="H117" s="49"/>
      <c r="I117" s="250"/>
      <c r="J117" s="250">
        <v>0</v>
      </c>
      <c r="K117" s="250">
        <v>0</v>
      </c>
      <c r="L117" s="250"/>
      <c r="M117" s="250"/>
      <c r="N117" s="250"/>
      <c r="O117" s="250"/>
      <c r="P117" s="25">
        <f t="shared" si="19"/>
        <v>0</v>
      </c>
      <c r="Q117" s="272">
        <v>0</v>
      </c>
      <c r="R117" s="250"/>
    </row>
    <row r="118" spans="1:1613" x14ac:dyDescent="0.25">
      <c r="A118" s="127">
        <v>520</v>
      </c>
      <c r="B118" s="42">
        <v>8415</v>
      </c>
      <c r="C118" s="135" t="s">
        <v>338</v>
      </c>
      <c r="D118" s="250">
        <v>0</v>
      </c>
      <c r="E118" s="24">
        <v>0</v>
      </c>
      <c r="F118" s="251">
        <v>0</v>
      </c>
      <c r="G118" s="25">
        <v>0</v>
      </c>
      <c r="H118" s="49"/>
      <c r="I118" s="250"/>
      <c r="J118" s="250">
        <v>0</v>
      </c>
      <c r="K118" s="250">
        <v>0</v>
      </c>
      <c r="L118" s="250"/>
      <c r="M118" s="250"/>
      <c r="N118" s="250"/>
      <c r="O118" s="250"/>
      <c r="P118" s="25">
        <f t="shared" si="19"/>
        <v>0</v>
      </c>
      <c r="Q118" s="272">
        <v>0</v>
      </c>
      <c r="R118" s="250"/>
    </row>
    <row r="119" spans="1:1613" x14ac:dyDescent="0.25">
      <c r="A119" s="127">
        <v>520</v>
      </c>
      <c r="B119" s="42">
        <v>8425</v>
      </c>
      <c r="C119" s="135" t="s">
        <v>185</v>
      </c>
      <c r="D119" s="250">
        <v>156</v>
      </c>
      <c r="E119" s="24">
        <v>186</v>
      </c>
      <c r="F119" s="251">
        <v>150</v>
      </c>
      <c r="G119" s="25">
        <v>0</v>
      </c>
      <c r="H119" s="49">
        <v>100</v>
      </c>
      <c r="I119" s="250">
        <v>0</v>
      </c>
      <c r="J119" s="250">
        <v>0</v>
      </c>
      <c r="K119" s="250">
        <v>0</v>
      </c>
      <c r="L119" s="250"/>
      <c r="M119" s="250">
        <v>150</v>
      </c>
      <c r="N119" s="250"/>
      <c r="O119" s="250"/>
      <c r="P119" s="25">
        <f t="shared" si="19"/>
        <v>150</v>
      </c>
      <c r="Q119" s="272">
        <v>150</v>
      </c>
      <c r="R119" s="250"/>
    </row>
    <row r="120" spans="1:1613" x14ac:dyDescent="0.25">
      <c r="A120" s="127">
        <v>520</v>
      </c>
      <c r="B120" s="42">
        <v>8430</v>
      </c>
      <c r="C120" s="135" t="s">
        <v>227</v>
      </c>
      <c r="D120" s="250">
        <v>0</v>
      </c>
      <c r="E120" s="24">
        <v>18431.63</v>
      </c>
      <c r="F120" s="251">
        <v>18576.77</v>
      </c>
      <c r="G120" s="25">
        <v>6936.78</v>
      </c>
      <c r="H120" s="49">
        <v>19000</v>
      </c>
      <c r="I120" s="250">
        <v>13509.26</v>
      </c>
      <c r="J120" s="250">
        <v>441.72</v>
      </c>
      <c r="K120" s="250">
        <v>269.7</v>
      </c>
      <c r="L120" s="250">
        <v>150</v>
      </c>
      <c r="M120" s="250">
        <v>10116.93</v>
      </c>
      <c r="N120" s="250"/>
      <c r="O120" s="250"/>
      <c r="P120" s="25">
        <f t="shared" si="19"/>
        <v>24487.61</v>
      </c>
      <c r="Q120" s="272">
        <v>5000</v>
      </c>
      <c r="R120" s="250"/>
    </row>
    <row r="121" spans="1:1613" x14ac:dyDescent="0.25">
      <c r="A121" s="127">
        <v>520</v>
      </c>
      <c r="B121" s="42">
        <v>8431</v>
      </c>
      <c r="C121" s="135" t="s">
        <v>228</v>
      </c>
      <c r="D121" s="250">
        <v>0</v>
      </c>
      <c r="E121" s="24">
        <v>7277.72</v>
      </c>
      <c r="F121" s="251">
        <v>6691.28</v>
      </c>
      <c r="G121" s="25">
        <v>1185.98</v>
      </c>
      <c r="H121" s="49">
        <v>2000</v>
      </c>
      <c r="I121" s="250">
        <v>0</v>
      </c>
      <c r="J121" s="250">
        <v>0</v>
      </c>
      <c r="K121" s="250">
        <v>0</v>
      </c>
      <c r="L121" s="250"/>
      <c r="M121" s="250"/>
      <c r="N121" s="250"/>
      <c r="O121" s="250"/>
      <c r="P121" s="25">
        <f t="shared" si="19"/>
        <v>0</v>
      </c>
      <c r="Q121" s="272">
        <v>1000</v>
      </c>
      <c r="R121" s="250"/>
    </row>
    <row r="122" spans="1:1613" x14ac:dyDescent="0.25">
      <c r="A122" s="127">
        <v>520</v>
      </c>
      <c r="B122" s="42">
        <v>8435</v>
      </c>
      <c r="C122" s="135" t="s">
        <v>340</v>
      </c>
      <c r="D122" s="250">
        <v>26438.15</v>
      </c>
      <c r="E122" s="24">
        <v>0</v>
      </c>
      <c r="F122" s="251">
        <v>0</v>
      </c>
      <c r="G122" s="25">
        <v>0</v>
      </c>
      <c r="H122" s="49">
        <v>0</v>
      </c>
      <c r="I122" s="250">
        <v>0</v>
      </c>
      <c r="J122" s="250">
        <v>0</v>
      </c>
      <c r="K122" s="250">
        <v>0</v>
      </c>
      <c r="L122" s="250"/>
      <c r="M122" s="250"/>
      <c r="N122" s="250"/>
      <c r="O122" s="250"/>
      <c r="P122" s="25">
        <f t="shared" si="19"/>
        <v>0</v>
      </c>
      <c r="Q122" s="272">
        <v>0</v>
      </c>
      <c r="R122" s="250"/>
    </row>
    <row r="123" spans="1:1613" x14ac:dyDescent="0.25">
      <c r="A123" s="127">
        <v>520</v>
      </c>
      <c r="B123" s="42">
        <v>8460</v>
      </c>
      <c r="C123" s="135" t="s">
        <v>341</v>
      </c>
      <c r="D123" s="250">
        <v>0</v>
      </c>
      <c r="E123" s="24">
        <v>507.03</v>
      </c>
      <c r="F123" s="251">
        <v>0</v>
      </c>
      <c r="G123" s="25">
        <v>0</v>
      </c>
      <c r="H123" s="49">
        <v>0</v>
      </c>
      <c r="I123" s="250">
        <v>0</v>
      </c>
      <c r="J123" s="250">
        <v>0</v>
      </c>
      <c r="K123" s="250">
        <v>0</v>
      </c>
      <c r="L123" s="250"/>
      <c r="M123" s="250"/>
      <c r="N123" s="250"/>
      <c r="O123" s="250"/>
      <c r="P123" s="25">
        <f t="shared" si="19"/>
        <v>0</v>
      </c>
      <c r="Q123" s="272">
        <v>0</v>
      </c>
      <c r="R123" s="250"/>
    </row>
    <row r="124" spans="1:1613" x14ac:dyDescent="0.25">
      <c r="A124" s="127">
        <v>520</v>
      </c>
      <c r="B124" s="42">
        <v>8470</v>
      </c>
      <c r="C124" s="135" t="s">
        <v>229</v>
      </c>
      <c r="D124" s="250">
        <v>5497.16</v>
      </c>
      <c r="E124" s="24">
        <v>4754.3999999999996</v>
      </c>
      <c r="F124" s="251">
        <v>6285</v>
      </c>
      <c r="G124" s="25">
        <v>6147.64</v>
      </c>
      <c r="H124" s="49">
        <v>5500</v>
      </c>
      <c r="I124" s="250">
        <v>684.36</v>
      </c>
      <c r="J124" s="250">
        <v>951.1</v>
      </c>
      <c r="K124" s="250">
        <v>531.11</v>
      </c>
      <c r="L124" s="250">
        <v>593.51</v>
      </c>
      <c r="M124" s="250"/>
      <c r="N124" s="250">
        <v>10.210000000000001</v>
      </c>
      <c r="O124" s="250"/>
      <c r="P124" s="25">
        <f t="shared" si="19"/>
        <v>2770.29</v>
      </c>
      <c r="Q124" s="496">
        <v>3500</v>
      </c>
      <c r="R124" s="250"/>
    </row>
    <row r="125" spans="1:1613" ht="15.75" thickBot="1" x14ac:dyDescent="0.3">
      <c r="A125" s="128">
        <v>520</v>
      </c>
      <c r="B125" s="130">
        <v>8480</v>
      </c>
      <c r="C125" s="139" t="s">
        <v>339</v>
      </c>
      <c r="D125" s="250">
        <v>0</v>
      </c>
      <c r="E125" s="24">
        <v>250</v>
      </c>
      <c r="F125" s="251">
        <v>0</v>
      </c>
      <c r="G125" s="25">
        <v>0</v>
      </c>
      <c r="H125" s="49">
        <v>0</v>
      </c>
      <c r="I125" s="250">
        <v>0</v>
      </c>
      <c r="J125" s="250">
        <v>0</v>
      </c>
      <c r="K125" s="250">
        <v>0</v>
      </c>
      <c r="L125" s="250"/>
      <c r="M125" s="250"/>
      <c r="N125" s="250"/>
      <c r="O125" s="250"/>
      <c r="P125" s="25">
        <f t="shared" si="19"/>
        <v>0</v>
      </c>
      <c r="Q125" s="272">
        <v>0</v>
      </c>
      <c r="R125" s="250"/>
    </row>
    <row r="126" spans="1:1613" s="14" customFormat="1" ht="16.5" thickTop="1" thickBot="1" x14ac:dyDescent="0.3">
      <c r="A126" s="98"/>
      <c r="B126" s="99"/>
      <c r="C126" s="138" t="s">
        <v>218</v>
      </c>
      <c r="D126" s="101">
        <f t="shared" ref="D126:Q126" si="20">SUM(D114:D125)</f>
        <v>108810.95999999999</v>
      </c>
      <c r="E126" s="101">
        <f t="shared" si="20"/>
        <v>98337.75</v>
      </c>
      <c r="F126" s="101">
        <f t="shared" si="20"/>
        <v>99666.82</v>
      </c>
      <c r="G126" s="102">
        <f t="shared" si="20"/>
        <v>67347.05</v>
      </c>
      <c r="H126" s="100">
        <f t="shared" si="20"/>
        <v>88745</v>
      </c>
      <c r="I126" s="101">
        <f t="shared" si="20"/>
        <v>21697.81</v>
      </c>
      <c r="J126" s="101">
        <f t="shared" si="20"/>
        <v>4041.11</v>
      </c>
      <c r="K126" s="101">
        <f t="shared" si="20"/>
        <v>800.81</v>
      </c>
      <c r="L126" s="101">
        <f t="shared" si="20"/>
        <v>18221.12</v>
      </c>
      <c r="M126" s="101">
        <f t="shared" si="20"/>
        <v>36224.79</v>
      </c>
      <c r="N126" s="101">
        <f t="shared" si="20"/>
        <v>8770.82</v>
      </c>
      <c r="O126" s="101">
        <f t="shared" si="20"/>
        <v>0</v>
      </c>
      <c r="P126" s="102">
        <f t="shared" si="20"/>
        <v>89756.46</v>
      </c>
      <c r="Q126" s="275">
        <f t="shared" si="20"/>
        <v>72650</v>
      </c>
      <c r="R126" s="132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70"/>
      <c r="AE126" s="370"/>
      <c r="AF126" s="370"/>
      <c r="AG126" s="370"/>
      <c r="AH126" s="370"/>
      <c r="AI126" s="370"/>
      <c r="AJ126" s="370"/>
      <c r="AK126" s="370"/>
      <c r="AL126" s="370"/>
      <c r="AM126" s="370"/>
      <c r="AN126" s="370"/>
      <c r="AO126" s="370"/>
      <c r="AP126" s="370"/>
      <c r="AQ126" s="370"/>
      <c r="AR126" s="370"/>
      <c r="AS126" s="370"/>
      <c r="AT126" s="370"/>
      <c r="AU126" s="370"/>
      <c r="AV126" s="370"/>
      <c r="AW126" s="370"/>
      <c r="AX126" s="370"/>
      <c r="AY126" s="370"/>
      <c r="AZ126" s="370"/>
      <c r="BA126" s="370"/>
      <c r="BB126" s="370"/>
      <c r="BC126" s="370"/>
      <c r="BD126" s="370"/>
      <c r="BE126" s="370"/>
      <c r="BF126" s="370"/>
      <c r="BG126" s="370"/>
      <c r="BH126" s="370"/>
      <c r="BI126" s="370"/>
      <c r="BJ126" s="370"/>
      <c r="BK126" s="370"/>
      <c r="BL126" s="370"/>
      <c r="BM126" s="370"/>
      <c r="BN126" s="370"/>
      <c r="BO126" s="370"/>
      <c r="BP126" s="370"/>
      <c r="BQ126" s="370"/>
      <c r="BR126" s="370"/>
      <c r="BS126" s="370"/>
      <c r="BT126" s="370"/>
      <c r="BU126" s="370"/>
      <c r="BV126" s="370"/>
      <c r="BW126" s="370"/>
      <c r="BX126" s="370"/>
      <c r="BY126" s="370"/>
      <c r="BZ126" s="370"/>
      <c r="CA126" s="370"/>
      <c r="CB126" s="370"/>
      <c r="CC126" s="370"/>
      <c r="CD126" s="370"/>
      <c r="CE126" s="370"/>
      <c r="CF126" s="370"/>
      <c r="CG126" s="370"/>
      <c r="CH126" s="370"/>
      <c r="CI126" s="370"/>
      <c r="CJ126" s="370"/>
      <c r="CK126" s="370"/>
      <c r="CL126" s="370"/>
      <c r="CM126" s="370"/>
      <c r="CN126" s="370"/>
      <c r="CO126" s="370"/>
      <c r="CP126" s="370"/>
      <c r="CQ126" s="370"/>
      <c r="CR126" s="370"/>
      <c r="CS126" s="370"/>
      <c r="CT126" s="370"/>
      <c r="CU126" s="370"/>
      <c r="CV126" s="370"/>
      <c r="CW126" s="370"/>
      <c r="CX126" s="370"/>
      <c r="CY126" s="370"/>
      <c r="CZ126" s="370"/>
      <c r="DA126" s="370"/>
      <c r="DB126" s="370"/>
      <c r="DC126" s="370"/>
      <c r="DD126" s="370"/>
      <c r="DE126" s="370"/>
      <c r="DF126" s="370"/>
      <c r="DG126" s="370"/>
      <c r="DH126" s="370"/>
      <c r="DI126" s="370"/>
      <c r="DJ126" s="370"/>
      <c r="DK126" s="370"/>
      <c r="DL126" s="370"/>
      <c r="DM126" s="370"/>
      <c r="DN126" s="370"/>
      <c r="DO126" s="370"/>
      <c r="DP126" s="370"/>
      <c r="DQ126" s="370"/>
      <c r="DR126" s="370"/>
      <c r="DS126" s="370"/>
      <c r="DT126" s="370"/>
      <c r="DU126" s="370"/>
      <c r="DV126" s="370"/>
      <c r="DW126" s="370"/>
      <c r="DX126" s="370"/>
      <c r="DY126" s="370"/>
      <c r="DZ126" s="370"/>
      <c r="EA126" s="370"/>
      <c r="EB126" s="370"/>
      <c r="EC126" s="370"/>
      <c r="ED126" s="370"/>
      <c r="EE126" s="370"/>
      <c r="EF126" s="370"/>
      <c r="EG126" s="370"/>
      <c r="EH126" s="370"/>
      <c r="EI126" s="370"/>
      <c r="EJ126" s="370"/>
      <c r="EK126" s="370"/>
      <c r="EL126" s="370"/>
      <c r="EM126" s="370"/>
      <c r="EN126" s="370"/>
      <c r="EO126" s="370"/>
      <c r="EP126" s="370"/>
      <c r="EQ126" s="370"/>
      <c r="ER126" s="370"/>
      <c r="ES126" s="370"/>
      <c r="ET126" s="370"/>
      <c r="EU126" s="370"/>
      <c r="EV126" s="370"/>
      <c r="EW126" s="370"/>
      <c r="EX126" s="370"/>
      <c r="EY126" s="370"/>
      <c r="EZ126" s="370"/>
      <c r="FA126" s="370"/>
      <c r="FB126" s="370"/>
      <c r="FC126" s="370"/>
      <c r="FD126" s="370"/>
      <c r="FE126" s="370"/>
      <c r="FF126" s="370"/>
      <c r="FG126" s="370"/>
      <c r="FH126" s="370"/>
      <c r="FI126" s="370"/>
      <c r="FJ126" s="370"/>
      <c r="FK126" s="370"/>
      <c r="FL126" s="370"/>
      <c r="FM126" s="370"/>
      <c r="FN126" s="370"/>
      <c r="FO126" s="370"/>
      <c r="FP126" s="370"/>
      <c r="FQ126" s="370"/>
      <c r="FR126" s="370"/>
      <c r="FS126" s="370"/>
      <c r="FT126" s="370"/>
      <c r="FU126" s="370"/>
      <c r="FV126" s="370"/>
      <c r="FW126" s="370"/>
      <c r="FX126" s="370"/>
      <c r="FY126" s="370"/>
      <c r="FZ126" s="370"/>
      <c r="GA126" s="370"/>
      <c r="GB126" s="370"/>
      <c r="GC126" s="370"/>
      <c r="GD126" s="370"/>
      <c r="GE126" s="370"/>
      <c r="GF126" s="370"/>
      <c r="GG126" s="370"/>
      <c r="GH126" s="370"/>
      <c r="GI126" s="370"/>
      <c r="GJ126" s="370"/>
      <c r="GK126" s="370"/>
      <c r="GL126" s="370"/>
      <c r="GM126" s="370"/>
      <c r="GN126" s="370"/>
      <c r="GO126" s="370"/>
      <c r="GP126" s="370"/>
      <c r="GQ126" s="370"/>
      <c r="GR126" s="370"/>
      <c r="GS126" s="370"/>
      <c r="GT126" s="370"/>
      <c r="GU126" s="370"/>
      <c r="GV126" s="370"/>
      <c r="GW126" s="370"/>
      <c r="GX126" s="370"/>
      <c r="GY126" s="370"/>
      <c r="GZ126" s="370"/>
      <c r="HA126" s="370"/>
      <c r="HB126" s="370"/>
      <c r="HC126" s="370"/>
      <c r="HD126" s="370"/>
      <c r="HE126" s="370"/>
      <c r="HF126" s="370"/>
      <c r="HG126" s="370"/>
      <c r="HH126" s="370"/>
      <c r="HI126" s="370"/>
      <c r="HJ126" s="370"/>
      <c r="HK126" s="370"/>
      <c r="HL126" s="370"/>
      <c r="HM126" s="370"/>
      <c r="HN126" s="370"/>
      <c r="HO126" s="370"/>
      <c r="HP126" s="370"/>
      <c r="HQ126" s="370"/>
      <c r="HR126" s="370"/>
      <c r="HS126" s="370"/>
      <c r="HT126" s="370"/>
      <c r="HU126" s="370"/>
      <c r="HV126" s="370"/>
      <c r="HW126" s="370"/>
      <c r="HX126" s="370"/>
      <c r="HY126" s="370"/>
      <c r="HZ126" s="370"/>
      <c r="IA126" s="370"/>
      <c r="IB126" s="370"/>
      <c r="IC126" s="370"/>
      <c r="ID126" s="370"/>
      <c r="IE126" s="370"/>
      <c r="IF126" s="370"/>
      <c r="IG126" s="370"/>
      <c r="IH126" s="370"/>
      <c r="II126" s="370"/>
      <c r="IJ126" s="370"/>
      <c r="IK126" s="370"/>
      <c r="IL126" s="370"/>
      <c r="IM126" s="370"/>
      <c r="IN126" s="370"/>
      <c r="IO126" s="370"/>
      <c r="IP126" s="370"/>
      <c r="IQ126" s="370"/>
      <c r="IR126" s="370"/>
      <c r="IS126" s="370"/>
      <c r="IT126" s="370"/>
      <c r="IU126" s="370"/>
      <c r="IV126" s="370"/>
      <c r="IW126" s="370"/>
      <c r="IX126" s="370"/>
      <c r="IY126" s="370"/>
      <c r="IZ126" s="370"/>
      <c r="JA126" s="370"/>
      <c r="JB126" s="370"/>
      <c r="JC126" s="370"/>
      <c r="JD126" s="370"/>
      <c r="JE126" s="370"/>
      <c r="JF126" s="370"/>
      <c r="JG126" s="370"/>
      <c r="JH126" s="370"/>
      <c r="JI126" s="370"/>
      <c r="JJ126" s="370"/>
      <c r="JK126" s="370"/>
      <c r="JL126" s="370"/>
      <c r="JM126" s="370"/>
      <c r="JN126" s="370"/>
      <c r="JO126" s="370"/>
      <c r="JP126" s="370"/>
      <c r="JQ126" s="370"/>
      <c r="JR126" s="370"/>
      <c r="JS126" s="370"/>
      <c r="JT126" s="370"/>
      <c r="JU126" s="370"/>
      <c r="JV126" s="370"/>
      <c r="JW126" s="370"/>
      <c r="JX126" s="370"/>
      <c r="JY126" s="370"/>
      <c r="JZ126" s="370"/>
      <c r="KA126" s="370"/>
      <c r="KB126" s="370"/>
      <c r="KC126" s="370"/>
      <c r="KD126" s="370"/>
      <c r="KE126" s="370"/>
      <c r="KF126" s="370"/>
      <c r="KG126" s="370"/>
      <c r="KH126" s="370"/>
      <c r="KI126" s="370"/>
      <c r="KJ126" s="370"/>
      <c r="KK126" s="370"/>
      <c r="KL126" s="370"/>
      <c r="KM126" s="370"/>
      <c r="KN126" s="370"/>
      <c r="KO126" s="370"/>
      <c r="KP126" s="370"/>
      <c r="KQ126" s="370"/>
      <c r="KR126" s="370"/>
      <c r="KS126" s="370"/>
      <c r="KT126" s="370"/>
      <c r="KU126" s="370"/>
      <c r="KV126" s="370"/>
      <c r="KW126" s="370"/>
      <c r="KX126" s="370"/>
      <c r="KY126" s="370"/>
      <c r="KZ126" s="370"/>
      <c r="LA126" s="370"/>
      <c r="LB126" s="370"/>
      <c r="LC126" s="370"/>
      <c r="LD126" s="370"/>
      <c r="LE126" s="370"/>
      <c r="LF126" s="370"/>
      <c r="LG126" s="370"/>
      <c r="LH126" s="370"/>
      <c r="LI126" s="370"/>
      <c r="LJ126" s="370"/>
      <c r="LK126" s="370"/>
      <c r="LL126" s="370"/>
      <c r="LM126" s="370"/>
      <c r="LN126" s="370"/>
      <c r="LO126" s="370"/>
      <c r="LP126" s="370"/>
      <c r="LQ126" s="370"/>
      <c r="LR126" s="370"/>
      <c r="LS126" s="370"/>
      <c r="LT126" s="370"/>
      <c r="LU126" s="370"/>
      <c r="LV126" s="370"/>
      <c r="LW126" s="370"/>
      <c r="LX126" s="370"/>
      <c r="LY126" s="370"/>
      <c r="LZ126" s="370"/>
      <c r="MA126" s="370"/>
      <c r="MB126" s="370"/>
      <c r="MC126" s="370"/>
      <c r="MD126" s="370"/>
      <c r="ME126" s="370"/>
      <c r="MF126" s="370"/>
      <c r="MG126" s="370"/>
      <c r="MH126" s="370"/>
      <c r="MI126" s="370"/>
      <c r="MJ126" s="370"/>
      <c r="MK126" s="370"/>
      <c r="ML126" s="370"/>
      <c r="MM126" s="370"/>
      <c r="MN126" s="370"/>
      <c r="MO126" s="370"/>
      <c r="MP126" s="370"/>
      <c r="MQ126" s="370"/>
      <c r="MR126" s="370"/>
      <c r="MS126" s="370"/>
      <c r="MT126" s="370"/>
      <c r="MU126" s="370"/>
      <c r="MV126" s="370"/>
      <c r="MW126" s="370"/>
      <c r="MX126" s="370"/>
      <c r="MY126" s="370"/>
      <c r="MZ126" s="370"/>
      <c r="NA126" s="370"/>
      <c r="NB126" s="370"/>
      <c r="NC126" s="370"/>
      <c r="ND126" s="370"/>
      <c r="NE126" s="370"/>
      <c r="NF126" s="370"/>
      <c r="NG126" s="370"/>
      <c r="NH126" s="370"/>
      <c r="NI126" s="370"/>
      <c r="NJ126" s="370"/>
      <c r="NK126" s="370"/>
      <c r="NL126" s="370"/>
      <c r="NM126" s="370"/>
      <c r="NN126" s="370"/>
      <c r="NO126" s="370"/>
      <c r="NP126" s="370"/>
      <c r="NQ126" s="370"/>
      <c r="NR126" s="370"/>
      <c r="NS126" s="370"/>
      <c r="NT126" s="370"/>
      <c r="NU126" s="370"/>
      <c r="NV126" s="370"/>
      <c r="NW126" s="370"/>
      <c r="NX126" s="370"/>
      <c r="NY126" s="370"/>
      <c r="NZ126" s="370"/>
      <c r="OA126" s="370"/>
      <c r="OB126" s="370"/>
      <c r="OC126" s="370"/>
      <c r="OD126" s="370"/>
      <c r="OE126" s="370"/>
      <c r="OF126" s="370"/>
      <c r="OG126" s="370"/>
      <c r="OH126" s="370"/>
      <c r="OI126" s="370"/>
      <c r="OJ126" s="370"/>
      <c r="OK126" s="370"/>
      <c r="OL126" s="370"/>
      <c r="OM126" s="370"/>
      <c r="ON126" s="370"/>
      <c r="OO126" s="370"/>
      <c r="OP126" s="370"/>
      <c r="OQ126" s="370"/>
      <c r="OR126" s="370"/>
      <c r="OS126" s="370"/>
      <c r="OT126" s="370"/>
      <c r="OU126" s="370"/>
      <c r="OV126" s="370"/>
      <c r="OW126" s="370"/>
      <c r="OX126" s="370"/>
      <c r="OY126" s="370"/>
      <c r="OZ126" s="370"/>
      <c r="PA126" s="370"/>
      <c r="PB126" s="370"/>
      <c r="PC126" s="370"/>
      <c r="PD126" s="370"/>
      <c r="PE126" s="370"/>
      <c r="PF126" s="370"/>
      <c r="PG126" s="370"/>
      <c r="PH126" s="370"/>
      <c r="PI126" s="370"/>
      <c r="PJ126" s="370"/>
      <c r="PK126" s="370"/>
      <c r="PL126" s="370"/>
      <c r="PM126" s="370"/>
      <c r="PN126" s="370"/>
      <c r="PO126" s="370"/>
      <c r="PP126" s="370"/>
      <c r="PQ126" s="370"/>
      <c r="PR126" s="370"/>
      <c r="PS126" s="370"/>
      <c r="PT126" s="370"/>
      <c r="PU126" s="370"/>
      <c r="PV126" s="370"/>
      <c r="PW126" s="370"/>
      <c r="PX126" s="370"/>
      <c r="PY126" s="370"/>
      <c r="PZ126" s="370"/>
      <c r="QA126" s="370"/>
      <c r="QB126" s="370"/>
      <c r="QC126" s="370"/>
      <c r="QD126" s="370"/>
      <c r="QE126" s="370"/>
      <c r="QF126" s="370"/>
      <c r="QG126" s="370"/>
      <c r="QH126" s="370"/>
      <c r="QI126" s="370"/>
      <c r="QJ126" s="370"/>
      <c r="QK126" s="370"/>
      <c r="QL126" s="370"/>
      <c r="QM126" s="370"/>
      <c r="QN126" s="370"/>
      <c r="QO126" s="370"/>
      <c r="QP126" s="370"/>
      <c r="QQ126" s="370"/>
      <c r="QR126" s="370"/>
      <c r="QS126" s="370"/>
      <c r="QT126" s="370"/>
      <c r="QU126" s="370"/>
      <c r="QV126" s="370"/>
      <c r="QW126" s="370"/>
      <c r="QX126" s="370"/>
      <c r="QY126" s="370"/>
      <c r="QZ126" s="370"/>
      <c r="RA126" s="370"/>
      <c r="RB126" s="370"/>
      <c r="RC126" s="370"/>
      <c r="RD126" s="370"/>
      <c r="RE126" s="370"/>
      <c r="RF126" s="370"/>
      <c r="RG126" s="370"/>
      <c r="RH126" s="370"/>
      <c r="RI126" s="370"/>
      <c r="RJ126" s="370"/>
      <c r="RK126" s="370"/>
      <c r="RL126" s="370"/>
      <c r="RM126" s="370"/>
      <c r="RN126" s="370"/>
      <c r="RO126" s="370"/>
      <c r="RP126" s="370"/>
      <c r="RQ126" s="370"/>
      <c r="RR126" s="370"/>
      <c r="RS126" s="370"/>
      <c r="RT126" s="370"/>
      <c r="RU126" s="370"/>
      <c r="RV126" s="370"/>
      <c r="RW126" s="370"/>
      <c r="RX126" s="370"/>
      <c r="RY126" s="370"/>
      <c r="RZ126" s="370"/>
      <c r="SA126" s="370"/>
      <c r="SB126" s="370"/>
      <c r="SC126" s="370"/>
      <c r="SD126" s="370"/>
      <c r="SE126" s="370"/>
      <c r="SF126" s="370"/>
      <c r="SG126" s="370"/>
      <c r="SH126" s="370"/>
      <c r="SI126" s="370"/>
      <c r="SJ126" s="370"/>
      <c r="SK126" s="370"/>
      <c r="SL126" s="370"/>
      <c r="SM126" s="370"/>
      <c r="SN126" s="370"/>
      <c r="SO126" s="370"/>
      <c r="SP126" s="370"/>
      <c r="SQ126" s="370"/>
      <c r="SR126" s="370"/>
      <c r="SS126" s="370"/>
      <c r="ST126" s="370"/>
      <c r="SU126" s="370"/>
      <c r="SV126" s="370"/>
      <c r="SW126" s="370"/>
      <c r="SX126" s="370"/>
      <c r="SY126" s="370"/>
      <c r="SZ126" s="370"/>
      <c r="TA126" s="370"/>
      <c r="TB126" s="370"/>
      <c r="TC126" s="370"/>
      <c r="TD126" s="370"/>
      <c r="TE126" s="370"/>
      <c r="TF126" s="370"/>
      <c r="TG126" s="370"/>
      <c r="TH126" s="370"/>
      <c r="TI126" s="370"/>
      <c r="TJ126" s="370"/>
      <c r="TK126" s="370"/>
      <c r="TL126" s="370"/>
      <c r="TM126" s="370"/>
      <c r="TN126" s="370"/>
      <c r="TO126" s="370"/>
      <c r="TP126" s="370"/>
      <c r="TQ126" s="370"/>
      <c r="TR126" s="370"/>
      <c r="TS126" s="370"/>
      <c r="TT126" s="370"/>
      <c r="TU126" s="370"/>
      <c r="TV126" s="370"/>
      <c r="TW126" s="370"/>
      <c r="TX126" s="370"/>
      <c r="TY126" s="370"/>
      <c r="TZ126" s="370"/>
      <c r="UA126" s="370"/>
      <c r="UB126" s="370"/>
      <c r="UC126" s="370"/>
      <c r="UD126" s="370"/>
      <c r="UE126" s="370"/>
      <c r="UF126" s="370"/>
      <c r="UG126" s="370"/>
      <c r="UH126" s="370"/>
      <c r="UI126" s="370"/>
      <c r="UJ126" s="370"/>
      <c r="UK126" s="370"/>
      <c r="UL126" s="370"/>
      <c r="UM126" s="370"/>
      <c r="UN126" s="370"/>
      <c r="UO126" s="370"/>
      <c r="UP126" s="370"/>
      <c r="UQ126" s="370"/>
      <c r="UR126" s="370"/>
      <c r="US126" s="370"/>
      <c r="UT126" s="370"/>
      <c r="UU126" s="370"/>
      <c r="UV126" s="370"/>
      <c r="UW126" s="370"/>
      <c r="UX126" s="370"/>
      <c r="UY126" s="370"/>
      <c r="UZ126" s="370"/>
      <c r="VA126" s="370"/>
      <c r="VB126" s="370"/>
      <c r="VC126" s="370"/>
      <c r="VD126" s="370"/>
      <c r="VE126" s="370"/>
      <c r="VF126" s="370"/>
      <c r="VG126" s="370"/>
      <c r="VH126" s="370"/>
      <c r="VI126" s="370"/>
      <c r="VJ126" s="370"/>
      <c r="VK126" s="370"/>
      <c r="VL126" s="370"/>
      <c r="VM126" s="370"/>
      <c r="VN126" s="370"/>
      <c r="VO126" s="370"/>
      <c r="VP126" s="370"/>
      <c r="VQ126" s="370"/>
      <c r="VR126" s="370"/>
      <c r="VS126" s="370"/>
      <c r="VT126" s="370"/>
      <c r="VU126" s="370"/>
      <c r="VV126" s="370"/>
      <c r="VW126" s="370"/>
      <c r="VX126" s="370"/>
      <c r="VY126" s="370"/>
      <c r="VZ126" s="370"/>
      <c r="WA126" s="370"/>
      <c r="WB126" s="370"/>
      <c r="WC126" s="370"/>
      <c r="WD126" s="370"/>
      <c r="WE126" s="370"/>
      <c r="WF126" s="370"/>
      <c r="WG126" s="370"/>
      <c r="WH126" s="370"/>
      <c r="WI126" s="370"/>
      <c r="WJ126" s="370"/>
      <c r="WK126" s="370"/>
      <c r="WL126" s="370"/>
      <c r="WM126" s="370"/>
      <c r="WN126" s="370"/>
      <c r="WO126" s="370"/>
      <c r="WP126" s="370"/>
      <c r="WQ126" s="370"/>
      <c r="WR126" s="370"/>
      <c r="WS126" s="370"/>
      <c r="WT126" s="370"/>
      <c r="WU126" s="370"/>
      <c r="WV126" s="370"/>
      <c r="WW126" s="370"/>
      <c r="WX126" s="370"/>
      <c r="WY126" s="370"/>
      <c r="WZ126" s="370"/>
      <c r="XA126" s="370"/>
      <c r="XB126" s="370"/>
      <c r="XC126" s="370"/>
      <c r="XD126" s="370"/>
      <c r="XE126" s="370"/>
      <c r="XF126" s="370"/>
      <c r="XG126" s="370"/>
      <c r="XH126" s="370"/>
      <c r="XI126" s="370"/>
      <c r="XJ126" s="370"/>
      <c r="XK126" s="370"/>
      <c r="XL126" s="370"/>
      <c r="XM126" s="370"/>
      <c r="XN126" s="370"/>
      <c r="XO126" s="370"/>
      <c r="XP126" s="370"/>
      <c r="XQ126" s="370"/>
      <c r="XR126" s="370"/>
      <c r="XS126" s="370"/>
      <c r="XT126" s="370"/>
      <c r="XU126" s="370"/>
      <c r="XV126" s="370"/>
      <c r="XW126" s="370"/>
      <c r="XX126" s="370"/>
      <c r="XY126" s="370"/>
      <c r="XZ126" s="370"/>
      <c r="YA126" s="370"/>
      <c r="YB126" s="370"/>
      <c r="YC126" s="370"/>
      <c r="YD126" s="370"/>
      <c r="YE126" s="370"/>
      <c r="YF126" s="370"/>
      <c r="YG126" s="370"/>
      <c r="YH126" s="370"/>
      <c r="YI126" s="370"/>
      <c r="YJ126" s="370"/>
      <c r="YK126" s="370"/>
      <c r="YL126" s="370"/>
      <c r="YM126" s="370"/>
      <c r="YN126" s="370"/>
      <c r="YO126" s="370"/>
      <c r="YP126" s="370"/>
      <c r="YQ126" s="370"/>
      <c r="YR126" s="370"/>
      <c r="YS126" s="370"/>
      <c r="YT126" s="370"/>
      <c r="YU126" s="370"/>
      <c r="YV126" s="370"/>
      <c r="YW126" s="370"/>
      <c r="YX126" s="370"/>
      <c r="YY126" s="370"/>
      <c r="YZ126" s="370"/>
      <c r="ZA126" s="370"/>
      <c r="ZB126" s="370"/>
      <c r="ZC126" s="370"/>
      <c r="ZD126" s="370"/>
      <c r="ZE126" s="370"/>
      <c r="ZF126" s="370"/>
      <c r="ZG126" s="370"/>
      <c r="ZH126" s="370"/>
      <c r="ZI126" s="370"/>
      <c r="ZJ126" s="370"/>
      <c r="ZK126" s="370"/>
      <c r="ZL126" s="370"/>
      <c r="ZM126" s="370"/>
      <c r="ZN126" s="370"/>
      <c r="ZO126" s="370"/>
      <c r="ZP126" s="370"/>
      <c r="ZQ126" s="370"/>
      <c r="ZR126" s="370"/>
      <c r="ZS126" s="370"/>
      <c r="ZT126" s="370"/>
      <c r="ZU126" s="370"/>
      <c r="ZV126" s="370"/>
      <c r="ZW126" s="370"/>
      <c r="ZX126" s="370"/>
      <c r="ZY126" s="370"/>
      <c r="ZZ126" s="370"/>
      <c r="AAA126" s="370"/>
      <c r="AAB126" s="370"/>
      <c r="AAC126" s="370"/>
      <c r="AAD126" s="370"/>
      <c r="AAE126" s="370"/>
      <c r="AAF126" s="370"/>
      <c r="AAG126" s="370"/>
      <c r="AAH126" s="370"/>
      <c r="AAI126" s="370"/>
      <c r="AAJ126" s="370"/>
      <c r="AAK126" s="370"/>
      <c r="AAL126" s="370"/>
      <c r="AAM126" s="370"/>
      <c r="AAN126" s="370"/>
      <c r="AAO126" s="370"/>
      <c r="AAP126" s="370"/>
      <c r="AAQ126" s="370"/>
      <c r="AAR126" s="370"/>
      <c r="AAS126" s="370"/>
      <c r="AAT126" s="370"/>
      <c r="AAU126" s="370"/>
      <c r="AAV126" s="370"/>
      <c r="AAW126" s="370"/>
      <c r="AAX126" s="370"/>
      <c r="AAY126" s="370"/>
      <c r="AAZ126" s="370"/>
      <c r="ABA126" s="370"/>
      <c r="ABB126" s="370"/>
      <c r="ABC126" s="370"/>
      <c r="ABD126" s="370"/>
      <c r="ABE126" s="370"/>
      <c r="ABF126" s="370"/>
      <c r="ABG126" s="370"/>
      <c r="ABH126" s="370"/>
      <c r="ABI126" s="370"/>
      <c r="ABJ126" s="370"/>
      <c r="ABK126" s="370"/>
      <c r="ABL126" s="370"/>
      <c r="ABM126" s="370"/>
      <c r="ABN126" s="370"/>
      <c r="ABO126" s="370"/>
      <c r="ABP126" s="370"/>
      <c r="ABQ126" s="370"/>
      <c r="ABR126" s="370"/>
      <c r="ABS126" s="370"/>
      <c r="ABT126" s="370"/>
      <c r="ABU126" s="370"/>
      <c r="ABV126" s="370"/>
      <c r="ABW126" s="370"/>
      <c r="ABX126" s="370"/>
      <c r="ABY126" s="370"/>
      <c r="ABZ126" s="370"/>
      <c r="ACA126" s="370"/>
      <c r="ACB126" s="370"/>
      <c r="ACC126" s="370"/>
      <c r="ACD126" s="370"/>
      <c r="ACE126" s="370"/>
      <c r="ACF126" s="370"/>
      <c r="ACG126" s="370"/>
      <c r="ACH126" s="370"/>
      <c r="ACI126" s="370"/>
      <c r="ACJ126" s="370"/>
      <c r="ACK126" s="370"/>
      <c r="ACL126" s="370"/>
      <c r="ACM126" s="370"/>
      <c r="ACN126" s="370"/>
      <c r="ACO126" s="370"/>
      <c r="ACP126" s="370"/>
      <c r="ACQ126" s="370"/>
      <c r="ACR126" s="370"/>
      <c r="ACS126" s="370"/>
      <c r="ACT126" s="370"/>
      <c r="ACU126" s="370"/>
      <c r="ACV126" s="370"/>
      <c r="ACW126" s="370"/>
      <c r="ACX126" s="370"/>
      <c r="ACY126" s="370"/>
      <c r="ACZ126" s="370"/>
      <c r="ADA126" s="370"/>
      <c r="ADB126" s="370"/>
      <c r="ADC126" s="370"/>
      <c r="ADD126" s="370"/>
      <c r="ADE126" s="370"/>
      <c r="ADF126" s="370"/>
      <c r="ADG126" s="370"/>
      <c r="ADH126" s="370"/>
      <c r="ADI126" s="370"/>
      <c r="ADJ126" s="370"/>
      <c r="ADK126" s="370"/>
      <c r="ADL126" s="370"/>
      <c r="ADM126" s="370"/>
      <c r="ADN126" s="370"/>
      <c r="ADO126" s="370"/>
      <c r="ADP126" s="370"/>
      <c r="ADQ126" s="370"/>
      <c r="ADR126" s="370"/>
      <c r="ADS126" s="370"/>
      <c r="ADT126" s="370"/>
      <c r="ADU126" s="370"/>
      <c r="ADV126" s="370"/>
      <c r="ADW126" s="370"/>
      <c r="ADX126" s="370"/>
      <c r="ADY126" s="370"/>
      <c r="ADZ126" s="370"/>
      <c r="AEA126" s="370"/>
      <c r="AEB126" s="370"/>
      <c r="AEC126" s="370"/>
      <c r="AED126" s="370"/>
      <c r="AEE126" s="370"/>
      <c r="AEF126" s="370"/>
      <c r="AEG126" s="370"/>
      <c r="AEH126" s="370"/>
      <c r="AEI126" s="370"/>
      <c r="AEJ126" s="370"/>
      <c r="AEK126" s="370"/>
      <c r="AEL126" s="370"/>
      <c r="AEM126" s="370"/>
      <c r="AEN126" s="370"/>
      <c r="AEO126" s="370"/>
      <c r="AEP126" s="370"/>
      <c r="AEQ126" s="370"/>
      <c r="AER126" s="370"/>
      <c r="AES126" s="370"/>
      <c r="AET126" s="370"/>
      <c r="AEU126" s="370"/>
      <c r="AEV126" s="370"/>
      <c r="AEW126" s="370"/>
      <c r="AEX126" s="370"/>
      <c r="AEY126" s="370"/>
      <c r="AEZ126" s="370"/>
      <c r="AFA126" s="370"/>
      <c r="AFB126" s="370"/>
      <c r="AFC126" s="370"/>
      <c r="AFD126" s="370"/>
      <c r="AFE126" s="370"/>
      <c r="AFF126" s="370"/>
      <c r="AFG126" s="370"/>
      <c r="AFH126" s="370"/>
      <c r="AFI126" s="370"/>
      <c r="AFJ126" s="370"/>
      <c r="AFK126" s="370"/>
      <c r="AFL126" s="370"/>
      <c r="AFM126" s="370"/>
      <c r="AFN126" s="370"/>
      <c r="AFO126" s="370"/>
      <c r="AFP126" s="370"/>
      <c r="AFQ126" s="370"/>
      <c r="AFR126" s="370"/>
      <c r="AFS126" s="370"/>
      <c r="AFT126" s="370"/>
      <c r="AFU126" s="370"/>
      <c r="AFV126" s="370"/>
      <c r="AFW126" s="370"/>
      <c r="AFX126" s="370"/>
      <c r="AFY126" s="370"/>
      <c r="AFZ126" s="370"/>
      <c r="AGA126" s="370"/>
      <c r="AGB126" s="370"/>
      <c r="AGC126" s="370"/>
      <c r="AGD126" s="370"/>
      <c r="AGE126" s="370"/>
      <c r="AGF126" s="370"/>
      <c r="AGG126" s="370"/>
      <c r="AGH126" s="370"/>
      <c r="AGI126" s="370"/>
      <c r="AGJ126" s="370"/>
      <c r="AGK126" s="370"/>
      <c r="AGL126" s="370"/>
      <c r="AGM126" s="370"/>
      <c r="AGN126" s="370"/>
      <c r="AGO126" s="370"/>
      <c r="AGP126" s="370"/>
      <c r="AGQ126" s="370"/>
      <c r="AGR126" s="370"/>
      <c r="AGS126" s="370"/>
      <c r="AGT126" s="370"/>
      <c r="AGU126" s="370"/>
      <c r="AGV126" s="370"/>
      <c r="AGW126" s="370"/>
      <c r="AGX126" s="370"/>
      <c r="AGY126" s="370"/>
      <c r="AGZ126" s="370"/>
      <c r="AHA126" s="370"/>
      <c r="AHB126" s="370"/>
      <c r="AHC126" s="370"/>
      <c r="AHD126" s="370"/>
      <c r="AHE126" s="370"/>
      <c r="AHF126" s="370"/>
      <c r="AHG126" s="370"/>
      <c r="AHH126" s="370"/>
      <c r="AHI126" s="370"/>
      <c r="AHJ126" s="370"/>
      <c r="AHK126" s="370"/>
      <c r="AHL126" s="370"/>
      <c r="AHM126" s="370"/>
      <c r="AHN126" s="370"/>
      <c r="AHO126" s="370"/>
      <c r="AHP126" s="370"/>
      <c r="AHQ126" s="370"/>
      <c r="AHR126" s="370"/>
      <c r="AHS126" s="370"/>
      <c r="AHT126" s="370"/>
      <c r="AHU126" s="370"/>
      <c r="AHV126" s="370"/>
      <c r="AHW126" s="370"/>
      <c r="AHX126" s="370"/>
      <c r="AHY126" s="370"/>
      <c r="AHZ126" s="370"/>
      <c r="AIA126" s="370"/>
      <c r="AIB126" s="370"/>
      <c r="AIC126" s="370"/>
      <c r="AID126" s="370"/>
      <c r="AIE126" s="370"/>
      <c r="AIF126" s="370"/>
      <c r="AIG126" s="370"/>
      <c r="AIH126" s="370"/>
      <c r="AII126" s="370"/>
      <c r="AIJ126" s="370"/>
      <c r="AIK126" s="370"/>
      <c r="AIL126" s="370"/>
      <c r="AIM126" s="370"/>
      <c r="AIN126" s="370"/>
      <c r="AIO126" s="370"/>
      <c r="AIP126" s="370"/>
      <c r="AIQ126" s="370"/>
      <c r="AIR126" s="370"/>
      <c r="AIS126" s="370"/>
      <c r="AIT126" s="370"/>
      <c r="AIU126" s="370"/>
      <c r="AIV126" s="370"/>
      <c r="AIW126" s="370"/>
      <c r="AIX126" s="370"/>
      <c r="AIY126" s="370"/>
      <c r="AIZ126" s="370"/>
      <c r="AJA126" s="370"/>
      <c r="AJB126" s="370"/>
      <c r="AJC126" s="370"/>
      <c r="AJD126" s="370"/>
      <c r="AJE126" s="370"/>
      <c r="AJF126" s="370"/>
      <c r="AJG126" s="370"/>
      <c r="AJH126" s="370"/>
      <c r="AJI126" s="370"/>
      <c r="AJJ126" s="370"/>
      <c r="AJK126" s="370"/>
      <c r="AJL126" s="370"/>
      <c r="AJM126" s="370"/>
      <c r="AJN126" s="370"/>
      <c r="AJO126" s="370"/>
      <c r="AJP126" s="370"/>
      <c r="AJQ126" s="370"/>
      <c r="AJR126" s="370"/>
      <c r="AJS126" s="370"/>
      <c r="AJT126" s="370"/>
      <c r="AJU126" s="370"/>
      <c r="AJV126" s="370"/>
      <c r="AJW126" s="370"/>
      <c r="AJX126" s="370"/>
      <c r="AJY126" s="370"/>
      <c r="AJZ126" s="370"/>
      <c r="AKA126" s="370"/>
      <c r="AKB126" s="370"/>
      <c r="AKC126" s="370"/>
      <c r="AKD126" s="370"/>
      <c r="AKE126" s="370"/>
      <c r="AKF126" s="370"/>
      <c r="AKG126" s="370"/>
      <c r="AKH126" s="370"/>
      <c r="AKI126" s="370"/>
      <c r="AKJ126" s="370"/>
      <c r="AKK126" s="370"/>
      <c r="AKL126" s="370"/>
      <c r="AKM126" s="370"/>
      <c r="AKN126" s="370"/>
      <c r="AKO126" s="370"/>
      <c r="AKP126" s="370"/>
      <c r="AKQ126" s="370"/>
      <c r="AKR126" s="370"/>
      <c r="AKS126" s="370"/>
      <c r="AKT126" s="370"/>
      <c r="AKU126" s="370"/>
      <c r="AKV126" s="370"/>
      <c r="AKW126" s="370"/>
      <c r="AKX126" s="370"/>
      <c r="AKY126" s="370"/>
      <c r="AKZ126" s="370"/>
      <c r="ALA126" s="370"/>
      <c r="ALB126" s="370"/>
      <c r="ALC126" s="370"/>
      <c r="ALD126" s="370"/>
      <c r="ALE126" s="370"/>
      <c r="ALF126" s="370"/>
      <c r="ALG126" s="370"/>
      <c r="ALH126" s="370"/>
      <c r="ALI126" s="370"/>
      <c r="ALJ126" s="370"/>
      <c r="ALK126" s="370"/>
      <c r="ALL126" s="370"/>
      <c r="ALM126" s="370"/>
      <c r="ALN126" s="370"/>
      <c r="ALO126" s="370"/>
      <c r="ALP126" s="370"/>
      <c r="ALQ126" s="370"/>
      <c r="ALR126" s="370"/>
      <c r="ALS126" s="370"/>
      <c r="ALT126" s="370"/>
      <c r="ALU126" s="370"/>
      <c r="ALV126" s="370"/>
      <c r="ALW126" s="370"/>
      <c r="ALX126" s="370"/>
      <c r="ALY126" s="370"/>
      <c r="ALZ126" s="370"/>
      <c r="AMA126" s="370"/>
      <c r="AMB126" s="370"/>
      <c r="AMC126" s="370"/>
      <c r="AMD126" s="370"/>
      <c r="AME126" s="370"/>
      <c r="AMF126" s="370"/>
      <c r="AMG126" s="370"/>
      <c r="AMH126" s="370"/>
      <c r="AMI126" s="370"/>
      <c r="AMJ126" s="370"/>
      <c r="AMK126" s="370"/>
      <c r="AML126" s="370"/>
      <c r="AMM126" s="370"/>
      <c r="AMN126" s="370"/>
      <c r="AMO126" s="370"/>
      <c r="AMP126" s="370"/>
      <c r="AMQ126" s="370"/>
      <c r="AMR126" s="370"/>
      <c r="AMS126" s="370"/>
      <c r="AMT126" s="370"/>
      <c r="AMU126" s="370"/>
      <c r="AMV126" s="370"/>
      <c r="AMW126" s="370"/>
      <c r="AMX126" s="370"/>
      <c r="AMY126" s="370"/>
      <c r="AMZ126" s="370"/>
      <c r="ANA126" s="370"/>
      <c r="ANB126" s="370"/>
      <c r="ANC126" s="370"/>
      <c r="AND126" s="370"/>
      <c r="ANE126" s="370"/>
      <c r="ANF126" s="370"/>
      <c r="ANG126" s="370"/>
      <c r="ANH126" s="370"/>
      <c r="ANI126" s="370"/>
      <c r="ANJ126" s="370"/>
      <c r="ANK126" s="370"/>
      <c r="ANL126" s="370"/>
      <c r="ANM126" s="370"/>
      <c r="ANN126" s="370"/>
      <c r="ANO126" s="370"/>
      <c r="ANP126" s="370"/>
      <c r="ANQ126" s="370"/>
      <c r="ANR126" s="370"/>
      <c r="ANS126" s="370"/>
      <c r="ANT126" s="370"/>
      <c r="ANU126" s="370"/>
      <c r="ANV126" s="370"/>
      <c r="ANW126" s="370"/>
      <c r="ANX126" s="370"/>
      <c r="ANY126" s="370"/>
      <c r="ANZ126" s="370"/>
      <c r="AOA126" s="370"/>
      <c r="AOB126" s="370"/>
      <c r="AOC126" s="370"/>
      <c r="AOD126" s="370"/>
      <c r="AOE126" s="370"/>
      <c r="AOF126" s="370"/>
      <c r="AOG126" s="370"/>
      <c r="AOH126" s="370"/>
      <c r="AOI126" s="370"/>
      <c r="AOJ126" s="370"/>
      <c r="AOK126" s="370"/>
      <c r="AOL126" s="370"/>
      <c r="AOM126" s="370"/>
      <c r="AON126" s="370"/>
      <c r="AOO126" s="370"/>
      <c r="AOP126" s="370"/>
      <c r="AOQ126" s="370"/>
      <c r="AOR126" s="370"/>
      <c r="AOS126" s="370"/>
      <c r="AOT126" s="370"/>
      <c r="AOU126" s="370"/>
      <c r="AOV126" s="370"/>
      <c r="AOW126" s="370"/>
      <c r="AOX126" s="370"/>
      <c r="AOY126" s="370"/>
      <c r="AOZ126" s="370"/>
      <c r="APA126" s="370"/>
      <c r="APB126" s="370"/>
      <c r="APC126" s="370"/>
      <c r="APD126" s="370"/>
      <c r="APE126" s="370"/>
      <c r="APF126" s="370"/>
      <c r="APG126" s="370"/>
      <c r="APH126" s="370"/>
      <c r="API126" s="370"/>
      <c r="APJ126" s="370"/>
      <c r="APK126" s="370"/>
      <c r="APL126" s="370"/>
      <c r="APM126" s="370"/>
      <c r="APN126" s="370"/>
      <c r="APO126" s="370"/>
      <c r="APP126" s="370"/>
      <c r="APQ126" s="370"/>
      <c r="APR126" s="370"/>
      <c r="APS126" s="370"/>
      <c r="APT126" s="370"/>
      <c r="APU126" s="370"/>
      <c r="APV126" s="370"/>
      <c r="APW126" s="370"/>
      <c r="APX126" s="370"/>
      <c r="APY126" s="370"/>
      <c r="APZ126" s="370"/>
      <c r="AQA126" s="370"/>
      <c r="AQB126" s="370"/>
      <c r="AQC126" s="370"/>
      <c r="AQD126" s="370"/>
      <c r="AQE126" s="370"/>
      <c r="AQF126" s="370"/>
      <c r="AQG126" s="370"/>
      <c r="AQH126" s="370"/>
      <c r="AQI126" s="370"/>
      <c r="AQJ126" s="370"/>
      <c r="AQK126" s="370"/>
      <c r="AQL126" s="370"/>
      <c r="AQM126" s="370"/>
      <c r="AQN126" s="370"/>
      <c r="AQO126" s="370"/>
      <c r="AQP126" s="370"/>
      <c r="AQQ126" s="370"/>
      <c r="AQR126" s="370"/>
      <c r="AQS126" s="370"/>
      <c r="AQT126" s="370"/>
      <c r="AQU126" s="370"/>
      <c r="AQV126" s="370"/>
      <c r="AQW126" s="370"/>
      <c r="AQX126" s="370"/>
      <c r="AQY126" s="370"/>
      <c r="AQZ126" s="370"/>
      <c r="ARA126" s="370"/>
      <c r="ARB126" s="370"/>
      <c r="ARC126" s="370"/>
      <c r="ARD126" s="370"/>
      <c r="ARE126" s="370"/>
      <c r="ARF126" s="370"/>
      <c r="ARG126" s="370"/>
      <c r="ARH126" s="370"/>
      <c r="ARI126" s="370"/>
      <c r="ARJ126" s="370"/>
      <c r="ARK126" s="370"/>
      <c r="ARL126" s="370"/>
      <c r="ARM126" s="370"/>
      <c r="ARN126" s="370"/>
      <c r="ARO126" s="370"/>
      <c r="ARP126" s="370"/>
      <c r="ARQ126" s="370"/>
      <c r="ARR126" s="370"/>
      <c r="ARS126" s="370"/>
      <c r="ART126" s="370"/>
      <c r="ARU126" s="370"/>
      <c r="ARV126" s="370"/>
      <c r="ARW126" s="370"/>
      <c r="ARX126" s="370"/>
      <c r="ARY126" s="370"/>
      <c r="ARZ126" s="370"/>
      <c r="ASA126" s="370"/>
      <c r="ASB126" s="370"/>
      <c r="ASC126" s="370"/>
      <c r="ASD126" s="370"/>
      <c r="ASE126" s="370"/>
      <c r="ASF126" s="370"/>
      <c r="ASG126" s="370"/>
      <c r="ASH126" s="370"/>
      <c r="ASI126" s="370"/>
      <c r="ASJ126" s="370"/>
      <c r="ASK126" s="370"/>
      <c r="ASL126" s="370"/>
      <c r="ASM126" s="370"/>
      <c r="ASN126" s="370"/>
      <c r="ASO126" s="370"/>
      <c r="ASP126" s="370"/>
      <c r="ASQ126" s="370"/>
      <c r="ASR126" s="370"/>
      <c r="ASS126" s="370"/>
      <c r="AST126" s="370"/>
      <c r="ASU126" s="370"/>
      <c r="ASV126" s="370"/>
      <c r="ASW126" s="370"/>
      <c r="ASX126" s="370"/>
      <c r="ASY126" s="370"/>
      <c r="ASZ126" s="370"/>
      <c r="ATA126" s="370"/>
      <c r="ATB126" s="370"/>
      <c r="ATC126" s="370"/>
      <c r="ATD126" s="370"/>
      <c r="ATE126" s="370"/>
      <c r="ATF126" s="370"/>
      <c r="ATG126" s="370"/>
      <c r="ATH126" s="370"/>
      <c r="ATI126" s="370"/>
      <c r="ATJ126" s="370"/>
      <c r="ATK126" s="370"/>
      <c r="ATL126" s="370"/>
      <c r="ATM126" s="370"/>
      <c r="ATN126" s="370"/>
      <c r="ATO126" s="370"/>
      <c r="ATP126" s="370"/>
      <c r="ATQ126" s="370"/>
      <c r="ATR126" s="370"/>
      <c r="ATS126" s="370"/>
      <c r="ATT126" s="370"/>
      <c r="ATU126" s="370"/>
      <c r="ATV126" s="370"/>
      <c r="ATW126" s="370"/>
      <c r="ATX126" s="370"/>
      <c r="ATY126" s="370"/>
      <c r="ATZ126" s="370"/>
      <c r="AUA126" s="370"/>
      <c r="AUB126" s="370"/>
      <c r="AUC126" s="370"/>
      <c r="AUD126" s="370"/>
      <c r="AUE126" s="370"/>
      <c r="AUF126" s="370"/>
      <c r="AUG126" s="370"/>
      <c r="AUH126" s="370"/>
      <c r="AUI126" s="370"/>
      <c r="AUJ126" s="370"/>
      <c r="AUK126" s="370"/>
      <c r="AUL126" s="370"/>
      <c r="AUM126" s="370"/>
      <c r="AUN126" s="370"/>
      <c r="AUO126" s="370"/>
      <c r="AUP126" s="370"/>
      <c r="AUQ126" s="370"/>
      <c r="AUR126" s="370"/>
      <c r="AUS126" s="370"/>
      <c r="AUT126" s="370"/>
      <c r="AUU126" s="370"/>
      <c r="AUV126" s="370"/>
      <c r="AUW126" s="370"/>
      <c r="AUX126" s="370"/>
      <c r="AUY126" s="370"/>
      <c r="AUZ126" s="370"/>
      <c r="AVA126" s="370"/>
      <c r="AVB126" s="370"/>
      <c r="AVC126" s="370"/>
      <c r="AVD126" s="370"/>
      <c r="AVE126" s="370"/>
      <c r="AVF126" s="370"/>
      <c r="AVG126" s="370"/>
      <c r="AVH126" s="370"/>
      <c r="AVI126" s="370"/>
      <c r="AVJ126" s="370"/>
      <c r="AVK126" s="370"/>
      <c r="AVL126" s="370"/>
      <c r="AVM126" s="370"/>
      <c r="AVN126" s="370"/>
      <c r="AVO126" s="370"/>
      <c r="AVP126" s="370"/>
      <c r="AVQ126" s="370"/>
      <c r="AVR126" s="370"/>
      <c r="AVS126" s="370"/>
      <c r="AVT126" s="370"/>
      <c r="AVU126" s="370"/>
      <c r="AVV126" s="370"/>
      <c r="AVW126" s="370"/>
      <c r="AVX126" s="370"/>
      <c r="AVY126" s="370"/>
      <c r="AVZ126" s="370"/>
      <c r="AWA126" s="370"/>
      <c r="AWB126" s="370"/>
      <c r="AWC126" s="370"/>
      <c r="AWD126" s="370"/>
      <c r="AWE126" s="370"/>
      <c r="AWF126" s="370"/>
      <c r="AWG126" s="370"/>
      <c r="AWH126" s="370"/>
      <c r="AWI126" s="370"/>
      <c r="AWJ126" s="370"/>
      <c r="AWK126" s="370"/>
      <c r="AWL126" s="370"/>
      <c r="AWM126" s="370"/>
      <c r="AWN126" s="370"/>
      <c r="AWO126" s="370"/>
      <c r="AWP126" s="370"/>
      <c r="AWQ126" s="370"/>
      <c r="AWR126" s="370"/>
      <c r="AWS126" s="370"/>
      <c r="AWT126" s="370"/>
      <c r="AWU126" s="370"/>
      <c r="AWV126" s="370"/>
      <c r="AWW126" s="370"/>
      <c r="AWX126" s="370"/>
      <c r="AWY126" s="370"/>
      <c r="AWZ126" s="370"/>
      <c r="AXA126" s="370"/>
      <c r="AXB126" s="370"/>
      <c r="AXC126" s="370"/>
      <c r="AXD126" s="370"/>
      <c r="AXE126" s="370"/>
      <c r="AXF126" s="370"/>
      <c r="AXG126" s="370"/>
      <c r="AXH126" s="370"/>
      <c r="AXI126" s="370"/>
      <c r="AXJ126" s="370"/>
      <c r="AXK126" s="370"/>
      <c r="AXL126" s="370"/>
      <c r="AXM126" s="370"/>
      <c r="AXN126" s="370"/>
      <c r="AXO126" s="370"/>
      <c r="AXP126" s="370"/>
      <c r="AXQ126" s="370"/>
      <c r="AXR126" s="370"/>
      <c r="AXS126" s="370"/>
      <c r="AXT126" s="370"/>
      <c r="AXU126" s="370"/>
      <c r="AXV126" s="370"/>
      <c r="AXW126" s="370"/>
      <c r="AXX126" s="370"/>
      <c r="AXY126" s="370"/>
      <c r="AXZ126" s="370"/>
      <c r="AYA126" s="370"/>
      <c r="AYB126" s="370"/>
      <c r="AYC126" s="370"/>
      <c r="AYD126" s="370"/>
      <c r="AYE126" s="370"/>
      <c r="AYF126" s="370"/>
      <c r="AYG126" s="370"/>
      <c r="AYH126" s="370"/>
      <c r="AYI126" s="370"/>
      <c r="AYJ126" s="370"/>
      <c r="AYK126" s="370"/>
      <c r="AYL126" s="370"/>
      <c r="AYM126" s="370"/>
      <c r="AYN126" s="370"/>
      <c r="AYO126" s="370"/>
      <c r="AYP126" s="370"/>
      <c r="AYQ126" s="370"/>
      <c r="AYR126" s="370"/>
      <c r="AYS126" s="370"/>
      <c r="AYT126" s="370"/>
      <c r="AYU126" s="370"/>
      <c r="AYV126" s="370"/>
      <c r="AYW126" s="370"/>
      <c r="AYX126" s="370"/>
      <c r="AYY126" s="370"/>
      <c r="AYZ126" s="370"/>
      <c r="AZA126" s="370"/>
      <c r="AZB126" s="370"/>
      <c r="AZC126" s="370"/>
      <c r="AZD126" s="370"/>
      <c r="AZE126" s="370"/>
      <c r="AZF126" s="370"/>
      <c r="AZG126" s="370"/>
      <c r="AZH126" s="370"/>
      <c r="AZI126" s="370"/>
      <c r="AZJ126" s="370"/>
      <c r="AZK126" s="370"/>
      <c r="AZL126" s="370"/>
      <c r="AZM126" s="370"/>
      <c r="AZN126" s="370"/>
      <c r="AZO126" s="370"/>
      <c r="AZP126" s="370"/>
      <c r="AZQ126" s="370"/>
      <c r="AZR126" s="370"/>
      <c r="AZS126" s="370"/>
      <c r="AZT126" s="370"/>
      <c r="AZU126" s="370"/>
      <c r="AZV126" s="370"/>
      <c r="AZW126" s="370"/>
      <c r="AZX126" s="370"/>
      <c r="AZY126" s="370"/>
      <c r="AZZ126" s="370"/>
      <c r="BAA126" s="370"/>
      <c r="BAB126" s="370"/>
      <c r="BAC126" s="370"/>
      <c r="BAD126" s="370"/>
      <c r="BAE126" s="370"/>
      <c r="BAF126" s="370"/>
      <c r="BAG126" s="370"/>
      <c r="BAH126" s="370"/>
      <c r="BAI126" s="370"/>
      <c r="BAJ126" s="370"/>
      <c r="BAK126" s="370"/>
      <c r="BAL126" s="370"/>
      <c r="BAM126" s="370"/>
      <c r="BAN126" s="370"/>
      <c r="BAO126" s="370"/>
      <c r="BAP126" s="370"/>
      <c r="BAQ126" s="370"/>
      <c r="BAR126" s="370"/>
      <c r="BAS126" s="370"/>
      <c r="BAT126" s="370"/>
      <c r="BAU126" s="370"/>
      <c r="BAV126" s="370"/>
      <c r="BAW126" s="370"/>
      <c r="BAX126" s="370"/>
      <c r="BAY126" s="370"/>
      <c r="BAZ126" s="370"/>
      <c r="BBA126" s="370"/>
      <c r="BBB126" s="370"/>
      <c r="BBC126" s="370"/>
      <c r="BBD126" s="370"/>
      <c r="BBE126" s="370"/>
      <c r="BBF126" s="370"/>
      <c r="BBG126" s="370"/>
      <c r="BBH126" s="370"/>
      <c r="BBI126" s="370"/>
      <c r="BBJ126" s="370"/>
      <c r="BBK126" s="370"/>
      <c r="BBL126" s="370"/>
      <c r="BBM126" s="370"/>
      <c r="BBN126" s="370"/>
      <c r="BBO126" s="370"/>
      <c r="BBP126" s="370"/>
      <c r="BBQ126" s="370"/>
      <c r="BBR126" s="370"/>
      <c r="BBS126" s="370"/>
      <c r="BBT126" s="370"/>
      <c r="BBU126" s="370"/>
      <c r="BBV126" s="370"/>
      <c r="BBW126" s="370"/>
      <c r="BBX126" s="370"/>
      <c r="BBY126" s="370"/>
      <c r="BBZ126" s="370"/>
      <c r="BCA126" s="370"/>
      <c r="BCB126" s="370"/>
      <c r="BCC126" s="370"/>
      <c r="BCD126" s="370"/>
      <c r="BCE126" s="370"/>
      <c r="BCF126" s="370"/>
      <c r="BCG126" s="370"/>
      <c r="BCH126" s="370"/>
      <c r="BCI126" s="370"/>
      <c r="BCJ126" s="370"/>
      <c r="BCK126" s="370"/>
      <c r="BCL126" s="370"/>
      <c r="BCM126" s="370"/>
      <c r="BCN126" s="370"/>
      <c r="BCO126" s="370"/>
      <c r="BCP126" s="370"/>
      <c r="BCQ126" s="370"/>
      <c r="BCR126" s="370"/>
      <c r="BCS126" s="370"/>
      <c r="BCT126" s="370"/>
      <c r="BCU126" s="370"/>
      <c r="BCV126" s="370"/>
      <c r="BCW126" s="370"/>
      <c r="BCX126" s="370"/>
      <c r="BCY126" s="370"/>
      <c r="BCZ126" s="370"/>
      <c r="BDA126" s="370"/>
      <c r="BDB126" s="370"/>
      <c r="BDC126" s="370"/>
      <c r="BDD126" s="370"/>
      <c r="BDE126" s="370"/>
      <c r="BDF126" s="370"/>
      <c r="BDG126" s="370"/>
      <c r="BDH126" s="370"/>
      <c r="BDI126" s="370"/>
      <c r="BDJ126" s="370"/>
      <c r="BDK126" s="370"/>
      <c r="BDL126" s="370"/>
      <c r="BDM126" s="370"/>
      <c r="BDN126" s="370"/>
      <c r="BDO126" s="370"/>
      <c r="BDP126" s="370"/>
      <c r="BDQ126" s="370"/>
      <c r="BDR126" s="370"/>
      <c r="BDS126" s="370"/>
      <c r="BDT126" s="370"/>
      <c r="BDU126" s="370"/>
      <c r="BDV126" s="370"/>
      <c r="BDW126" s="370"/>
      <c r="BDX126" s="370"/>
      <c r="BDY126" s="370"/>
      <c r="BDZ126" s="370"/>
      <c r="BEA126" s="370"/>
      <c r="BEB126" s="370"/>
      <c r="BEC126" s="370"/>
      <c r="BED126" s="370"/>
      <c r="BEE126" s="370"/>
      <c r="BEF126" s="370"/>
      <c r="BEG126" s="370"/>
      <c r="BEH126" s="370"/>
      <c r="BEI126" s="370"/>
      <c r="BEJ126" s="370"/>
      <c r="BEK126" s="370"/>
      <c r="BEL126" s="370"/>
      <c r="BEM126" s="370"/>
      <c r="BEN126" s="370"/>
      <c r="BEO126" s="370"/>
      <c r="BEP126" s="370"/>
      <c r="BEQ126" s="370"/>
      <c r="BER126" s="370"/>
      <c r="BES126" s="370"/>
      <c r="BET126" s="370"/>
      <c r="BEU126" s="370"/>
      <c r="BEV126" s="370"/>
      <c r="BEW126" s="370"/>
      <c r="BEX126" s="370"/>
      <c r="BEY126" s="370"/>
      <c r="BEZ126" s="370"/>
      <c r="BFA126" s="370"/>
      <c r="BFB126" s="370"/>
      <c r="BFC126" s="370"/>
      <c r="BFD126" s="370"/>
      <c r="BFE126" s="370"/>
      <c r="BFF126" s="370"/>
      <c r="BFG126" s="370"/>
      <c r="BFH126" s="370"/>
      <c r="BFI126" s="370"/>
      <c r="BFJ126" s="370"/>
      <c r="BFK126" s="370"/>
      <c r="BFL126" s="370"/>
      <c r="BFM126" s="370"/>
      <c r="BFN126" s="370"/>
      <c r="BFO126" s="370"/>
      <c r="BFP126" s="370"/>
      <c r="BFQ126" s="370"/>
      <c r="BFR126" s="370"/>
      <c r="BFS126" s="370"/>
      <c r="BFT126" s="370"/>
      <c r="BFU126" s="370"/>
      <c r="BFV126" s="370"/>
      <c r="BFW126" s="370"/>
      <c r="BFX126" s="370"/>
      <c r="BFY126" s="370"/>
      <c r="BFZ126" s="370"/>
      <c r="BGA126" s="370"/>
      <c r="BGB126" s="370"/>
      <c r="BGC126" s="370"/>
      <c r="BGD126" s="370"/>
      <c r="BGE126" s="370"/>
      <c r="BGF126" s="370"/>
      <c r="BGG126" s="370"/>
      <c r="BGH126" s="370"/>
      <c r="BGI126" s="370"/>
      <c r="BGJ126" s="370"/>
      <c r="BGK126" s="370"/>
      <c r="BGL126" s="370"/>
      <c r="BGM126" s="370"/>
      <c r="BGN126" s="370"/>
      <c r="BGO126" s="370"/>
      <c r="BGP126" s="370"/>
      <c r="BGQ126" s="370"/>
      <c r="BGR126" s="370"/>
      <c r="BGS126" s="370"/>
      <c r="BGT126" s="370"/>
      <c r="BGU126" s="370"/>
      <c r="BGV126" s="370"/>
      <c r="BGW126" s="370"/>
      <c r="BGX126" s="370"/>
      <c r="BGY126" s="370"/>
      <c r="BGZ126" s="370"/>
      <c r="BHA126" s="370"/>
      <c r="BHB126" s="370"/>
      <c r="BHC126" s="370"/>
      <c r="BHD126" s="370"/>
      <c r="BHE126" s="370"/>
      <c r="BHF126" s="370"/>
      <c r="BHG126" s="370"/>
      <c r="BHH126" s="370"/>
      <c r="BHI126" s="370"/>
      <c r="BHJ126" s="370"/>
      <c r="BHK126" s="370"/>
      <c r="BHL126" s="370"/>
      <c r="BHM126" s="370"/>
      <c r="BHN126" s="370"/>
      <c r="BHO126" s="370"/>
      <c r="BHP126" s="370"/>
      <c r="BHQ126" s="370"/>
      <c r="BHR126" s="370"/>
      <c r="BHS126" s="370"/>
      <c r="BHT126" s="370"/>
      <c r="BHU126" s="370"/>
      <c r="BHV126" s="370"/>
      <c r="BHW126" s="370"/>
      <c r="BHX126" s="370"/>
      <c r="BHY126" s="370"/>
      <c r="BHZ126" s="370"/>
      <c r="BIA126" s="370"/>
      <c r="BIB126" s="370"/>
      <c r="BIC126" s="370"/>
      <c r="BID126" s="370"/>
      <c r="BIE126" s="370"/>
      <c r="BIF126" s="370"/>
      <c r="BIG126" s="370"/>
      <c r="BIH126" s="370"/>
      <c r="BII126" s="370"/>
      <c r="BIJ126" s="370"/>
      <c r="BIK126" s="370"/>
      <c r="BIL126" s="370"/>
      <c r="BIM126" s="370"/>
      <c r="BIN126" s="370"/>
      <c r="BIO126" s="370"/>
      <c r="BIP126" s="370"/>
      <c r="BIQ126" s="370"/>
      <c r="BIR126" s="370"/>
      <c r="BIS126" s="370"/>
      <c r="BIT126" s="370"/>
      <c r="BIU126" s="370"/>
      <c r="BIV126" s="370"/>
      <c r="BIW126" s="370"/>
      <c r="BIX126" s="370"/>
      <c r="BIY126" s="370"/>
      <c r="BIZ126" s="370"/>
      <c r="BJA126" s="370"/>
    </row>
    <row r="127" spans="1:1613" s="380" customFormat="1" ht="20.25" thickTop="1" thickBot="1" x14ac:dyDescent="0.35">
      <c r="A127" s="617" t="s">
        <v>254</v>
      </c>
      <c r="B127" s="618"/>
      <c r="C127" s="619"/>
      <c r="D127" s="383">
        <f>SUM(D102,D126,D112,D106)</f>
        <v>253065.59</v>
      </c>
      <c r="E127" s="383">
        <f>SUM(E102,E126,E112,E106)</f>
        <v>191294.88</v>
      </c>
      <c r="F127" s="383">
        <f>SUM(F102,F126,F112,F106)</f>
        <v>200504.31</v>
      </c>
      <c r="G127" s="384">
        <f>SUM(G102,G126,G112,G106)</f>
        <v>167030.79</v>
      </c>
      <c r="H127" s="385">
        <f>SUM(H102,H126,H112,H106)</f>
        <v>186610</v>
      </c>
      <c r="I127" s="383">
        <f t="shared" ref="I127:Q127" si="21">SUM(I102,I126,I112,I106)</f>
        <v>66710.210000000006</v>
      </c>
      <c r="J127" s="383">
        <f t="shared" si="21"/>
        <v>11507.21</v>
      </c>
      <c r="K127" s="383">
        <f>SUM(K102,K126,K112,K106)</f>
        <v>8099.619999999999</v>
      </c>
      <c r="L127" s="383">
        <f t="shared" si="21"/>
        <v>25735.79</v>
      </c>
      <c r="M127" s="383">
        <f t="shared" si="21"/>
        <v>46076.47</v>
      </c>
      <c r="N127" s="383">
        <f t="shared" si="21"/>
        <v>16104.73</v>
      </c>
      <c r="O127" s="383">
        <f t="shared" si="21"/>
        <v>0</v>
      </c>
      <c r="P127" s="384">
        <f t="shared" si="21"/>
        <v>174234.03</v>
      </c>
      <c r="Q127" s="386">
        <f t="shared" si="21"/>
        <v>232150</v>
      </c>
      <c r="R127" s="378"/>
      <c r="S127" s="379"/>
      <c r="T127" s="379"/>
      <c r="U127" s="379"/>
      <c r="V127" s="379"/>
      <c r="W127" s="379"/>
      <c r="X127" s="379"/>
      <c r="Y127" s="379"/>
      <c r="Z127" s="379"/>
      <c r="AA127" s="379"/>
      <c r="AB127" s="379"/>
      <c r="AC127" s="379"/>
      <c r="AD127" s="379"/>
      <c r="AE127" s="379"/>
      <c r="AF127" s="379"/>
      <c r="AG127" s="379"/>
      <c r="AH127" s="379"/>
      <c r="AI127" s="379"/>
      <c r="AJ127" s="379"/>
      <c r="AK127" s="379"/>
      <c r="AL127" s="379"/>
      <c r="AM127" s="379"/>
      <c r="AN127" s="379"/>
      <c r="AO127" s="379"/>
      <c r="AP127" s="379"/>
      <c r="AQ127" s="379"/>
      <c r="AR127" s="379"/>
      <c r="AS127" s="379"/>
      <c r="AT127" s="379"/>
      <c r="AU127" s="379"/>
      <c r="AV127" s="379"/>
      <c r="AW127" s="379"/>
      <c r="AX127" s="379"/>
      <c r="AY127" s="379"/>
      <c r="AZ127" s="379"/>
      <c r="BA127" s="379"/>
      <c r="BB127" s="379"/>
      <c r="BC127" s="379"/>
      <c r="BD127" s="379"/>
      <c r="BE127" s="379"/>
      <c r="BF127" s="379"/>
      <c r="BG127" s="379"/>
      <c r="BH127" s="379"/>
      <c r="BI127" s="379"/>
      <c r="BJ127" s="379"/>
      <c r="BK127" s="379"/>
      <c r="BL127" s="379"/>
      <c r="BM127" s="379"/>
      <c r="BN127" s="379"/>
      <c r="BO127" s="379"/>
      <c r="BP127" s="379"/>
      <c r="BQ127" s="379"/>
      <c r="BR127" s="379"/>
      <c r="BS127" s="379"/>
      <c r="BT127" s="379"/>
      <c r="BU127" s="379"/>
      <c r="BV127" s="379"/>
      <c r="BW127" s="379"/>
      <c r="BX127" s="379"/>
      <c r="BY127" s="379"/>
      <c r="BZ127" s="379"/>
      <c r="CA127" s="379"/>
      <c r="CB127" s="379"/>
      <c r="CC127" s="379"/>
      <c r="CD127" s="379"/>
      <c r="CE127" s="379"/>
      <c r="CF127" s="379"/>
      <c r="CG127" s="379"/>
      <c r="CH127" s="379"/>
      <c r="CI127" s="379"/>
      <c r="CJ127" s="379"/>
      <c r="CK127" s="379"/>
      <c r="CL127" s="379"/>
      <c r="CM127" s="379"/>
      <c r="CN127" s="379"/>
      <c r="CO127" s="379"/>
      <c r="CP127" s="379"/>
      <c r="CQ127" s="379"/>
      <c r="CR127" s="379"/>
      <c r="CS127" s="379"/>
      <c r="CT127" s="379"/>
      <c r="CU127" s="379"/>
      <c r="CV127" s="379"/>
      <c r="CW127" s="379"/>
      <c r="CX127" s="379"/>
      <c r="CY127" s="379"/>
      <c r="CZ127" s="379"/>
      <c r="DA127" s="379"/>
      <c r="DB127" s="379"/>
      <c r="DC127" s="379"/>
      <c r="DD127" s="379"/>
      <c r="DE127" s="379"/>
      <c r="DF127" s="379"/>
      <c r="DG127" s="379"/>
      <c r="DH127" s="379"/>
      <c r="DI127" s="379"/>
      <c r="DJ127" s="379"/>
      <c r="DK127" s="379"/>
      <c r="DL127" s="379"/>
      <c r="DM127" s="379"/>
      <c r="DN127" s="379"/>
      <c r="DO127" s="379"/>
      <c r="DP127" s="379"/>
      <c r="DQ127" s="379"/>
      <c r="DR127" s="379"/>
      <c r="DS127" s="379"/>
      <c r="DT127" s="379"/>
      <c r="DU127" s="379"/>
      <c r="DV127" s="379"/>
      <c r="DW127" s="379"/>
      <c r="DX127" s="379"/>
      <c r="DY127" s="379"/>
      <c r="DZ127" s="379"/>
      <c r="EA127" s="379"/>
      <c r="EB127" s="379"/>
      <c r="EC127" s="379"/>
      <c r="ED127" s="379"/>
      <c r="EE127" s="379"/>
      <c r="EF127" s="379"/>
      <c r="EG127" s="379"/>
      <c r="EH127" s="379"/>
      <c r="EI127" s="379"/>
      <c r="EJ127" s="379"/>
      <c r="EK127" s="379"/>
      <c r="EL127" s="379"/>
      <c r="EM127" s="379"/>
      <c r="EN127" s="379"/>
      <c r="EO127" s="379"/>
      <c r="EP127" s="379"/>
      <c r="EQ127" s="379"/>
      <c r="ER127" s="379"/>
      <c r="ES127" s="379"/>
      <c r="ET127" s="379"/>
      <c r="EU127" s="379"/>
      <c r="EV127" s="379"/>
      <c r="EW127" s="379"/>
      <c r="EX127" s="379"/>
      <c r="EY127" s="379"/>
      <c r="EZ127" s="379"/>
      <c r="FA127" s="379"/>
      <c r="FB127" s="379"/>
      <c r="FC127" s="379"/>
      <c r="FD127" s="379"/>
      <c r="FE127" s="379"/>
      <c r="FF127" s="379"/>
      <c r="FG127" s="379"/>
      <c r="FH127" s="379"/>
      <c r="FI127" s="379"/>
      <c r="FJ127" s="379"/>
      <c r="FK127" s="379"/>
      <c r="FL127" s="379"/>
      <c r="FM127" s="379"/>
      <c r="FN127" s="379"/>
      <c r="FO127" s="379"/>
      <c r="FP127" s="379"/>
      <c r="FQ127" s="379"/>
      <c r="FR127" s="379"/>
      <c r="FS127" s="379"/>
      <c r="FT127" s="379"/>
      <c r="FU127" s="379"/>
      <c r="FV127" s="379"/>
      <c r="FW127" s="379"/>
      <c r="FX127" s="379"/>
      <c r="FY127" s="379"/>
      <c r="FZ127" s="379"/>
      <c r="GA127" s="379"/>
      <c r="GB127" s="379"/>
      <c r="GC127" s="379"/>
      <c r="GD127" s="379"/>
      <c r="GE127" s="379"/>
      <c r="GF127" s="379"/>
      <c r="GG127" s="379"/>
      <c r="GH127" s="379"/>
      <c r="GI127" s="379"/>
      <c r="GJ127" s="379"/>
      <c r="GK127" s="379"/>
      <c r="GL127" s="379"/>
      <c r="GM127" s="379"/>
      <c r="GN127" s="379"/>
      <c r="GO127" s="379"/>
      <c r="GP127" s="379"/>
      <c r="GQ127" s="379"/>
      <c r="GR127" s="379"/>
      <c r="GS127" s="379"/>
      <c r="GT127" s="379"/>
      <c r="GU127" s="379"/>
      <c r="GV127" s="379"/>
      <c r="GW127" s="379"/>
      <c r="GX127" s="379"/>
      <c r="GY127" s="379"/>
      <c r="GZ127" s="379"/>
      <c r="HA127" s="379"/>
      <c r="HB127" s="379"/>
      <c r="HC127" s="379"/>
      <c r="HD127" s="379"/>
      <c r="HE127" s="379"/>
      <c r="HF127" s="379"/>
      <c r="HG127" s="379"/>
      <c r="HH127" s="379"/>
      <c r="HI127" s="379"/>
      <c r="HJ127" s="379"/>
      <c r="HK127" s="379"/>
      <c r="HL127" s="379"/>
      <c r="HM127" s="379"/>
      <c r="HN127" s="379"/>
      <c r="HO127" s="379"/>
      <c r="HP127" s="379"/>
      <c r="HQ127" s="379"/>
      <c r="HR127" s="379"/>
      <c r="HS127" s="379"/>
      <c r="HT127" s="379"/>
      <c r="HU127" s="379"/>
      <c r="HV127" s="379"/>
      <c r="HW127" s="379"/>
      <c r="HX127" s="379"/>
      <c r="HY127" s="379"/>
      <c r="HZ127" s="379"/>
      <c r="IA127" s="379"/>
      <c r="IB127" s="379"/>
      <c r="IC127" s="379"/>
      <c r="ID127" s="379"/>
      <c r="IE127" s="379"/>
      <c r="IF127" s="379"/>
      <c r="IG127" s="379"/>
      <c r="IH127" s="379"/>
      <c r="II127" s="379"/>
      <c r="IJ127" s="379"/>
      <c r="IK127" s="379"/>
      <c r="IL127" s="379"/>
      <c r="IM127" s="379"/>
      <c r="IN127" s="379"/>
      <c r="IO127" s="379"/>
      <c r="IP127" s="379"/>
      <c r="IQ127" s="379"/>
      <c r="IR127" s="379"/>
      <c r="IS127" s="379"/>
      <c r="IT127" s="379"/>
      <c r="IU127" s="379"/>
      <c r="IV127" s="379"/>
      <c r="IW127" s="379"/>
      <c r="IX127" s="379"/>
      <c r="IY127" s="379"/>
      <c r="IZ127" s="379"/>
      <c r="JA127" s="379"/>
      <c r="JB127" s="379"/>
      <c r="JC127" s="379"/>
      <c r="JD127" s="379"/>
      <c r="JE127" s="379"/>
      <c r="JF127" s="379"/>
      <c r="JG127" s="379"/>
      <c r="JH127" s="379"/>
      <c r="JI127" s="379"/>
      <c r="JJ127" s="379"/>
      <c r="JK127" s="379"/>
      <c r="JL127" s="379"/>
      <c r="JM127" s="379"/>
      <c r="JN127" s="379"/>
      <c r="JO127" s="379"/>
      <c r="JP127" s="379"/>
      <c r="JQ127" s="379"/>
      <c r="JR127" s="379"/>
      <c r="JS127" s="379"/>
      <c r="JT127" s="379"/>
      <c r="JU127" s="379"/>
      <c r="JV127" s="379"/>
      <c r="JW127" s="379"/>
      <c r="JX127" s="379"/>
      <c r="JY127" s="379"/>
      <c r="JZ127" s="379"/>
      <c r="KA127" s="379"/>
      <c r="KB127" s="379"/>
      <c r="KC127" s="379"/>
      <c r="KD127" s="379"/>
      <c r="KE127" s="379"/>
      <c r="KF127" s="379"/>
      <c r="KG127" s="379"/>
      <c r="KH127" s="379"/>
      <c r="KI127" s="379"/>
      <c r="KJ127" s="379"/>
      <c r="KK127" s="379"/>
      <c r="KL127" s="379"/>
      <c r="KM127" s="379"/>
      <c r="KN127" s="379"/>
      <c r="KO127" s="379"/>
      <c r="KP127" s="379"/>
      <c r="KQ127" s="379"/>
      <c r="KR127" s="379"/>
      <c r="KS127" s="379"/>
      <c r="KT127" s="379"/>
      <c r="KU127" s="379"/>
      <c r="KV127" s="379"/>
      <c r="KW127" s="379"/>
      <c r="KX127" s="379"/>
      <c r="KY127" s="379"/>
      <c r="KZ127" s="379"/>
      <c r="LA127" s="379"/>
      <c r="LB127" s="379"/>
      <c r="LC127" s="379"/>
      <c r="LD127" s="379"/>
      <c r="LE127" s="379"/>
      <c r="LF127" s="379"/>
      <c r="LG127" s="379"/>
      <c r="LH127" s="379"/>
      <c r="LI127" s="379"/>
      <c r="LJ127" s="379"/>
      <c r="LK127" s="379"/>
      <c r="LL127" s="379"/>
      <c r="LM127" s="379"/>
      <c r="LN127" s="379"/>
      <c r="LO127" s="379"/>
      <c r="LP127" s="379"/>
      <c r="LQ127" s="379"/>
      <c r="LR127" s="379"/>
      <c r="LS127" s="379"/>
      <c r="LT127" s="379"/>
      <c r="LU127" s="379"/>
      <c r="LV127" s="379"/>
      <c r="LW127" s="379"/>
      <c r="LX127" s="379"/>
      <c r="LY127" s="379"/>
      <c r="LZ127" s="379"/>
      <c r="MA127" s="379"/>
      <c r="MB127" s="379"/>
      <c r="MC127" s="379"/>
      <c r="MD127" s="379"/>
      <c r="ME127" s="379"/>
      <c r="MF127" s="379"/>
      <c r="MG127" s="379"/>
      <c r="MH127" s="379"/>
      <c r="MI127" s="379"/>
      <c r="MJ127" s="379"/>
      <c r="MK127" s="379"/>
      <c r="ML127" s="379"/>
      <c r="MM127" s="379"/>
      <c r="MN127" s="379"/>
      <c r="MO127" s="379"/>
      <c r="MP127" s="379"/>
      <c r="MQ127" s="379"/>
      <c r="MR127" s="379"/>
      <c r="MS127" s="379"/>
      <c r="MT127" s="379"/>
      <c r="MU127" s="379"/>
      <c r="MV127" s="379"/>
      <c r="MW127" s="379"/>
      <c r="MX127" s="379"/>
      <c r="MY127" s="379"/>
      <c r="MZ127" s="379"/>
      <c r="NA127" s="379"/>
      <c r="NB127" s="379"/>
      <c r="NC127" s="379"/>
      <c r="ND127" s="379"/>
      <c r="NE127" s="379"/>
      <c r="NF127" s="379"/>
      <c r="NG127" s="379"/>
      <c r="NH127" s="379"/>
      <c r="NI127" s="379"/>
      <c r="NJ127" s="379"/>
      <c r="NK127" s="379"/>
      <c r="NL127" s="379"/>
      <c r="NM127" s="379"/>
      <c r="NN127" s="379"/>
      <c r="NO127" s="379"/>
      <c r="NP127" s="379"/>
      <c r="NQ127" s="379"/>
      <c r="NR127" s="379"/>
      <c r="NS127" s="379"/>
      <c r="NT127" s="379"/>
      <c r="NU127" s="379"/>
      <c r="NV127" s="379"/>
      <c r="NW127" s="379"/>
      <c r="NX127" s="379"/>
      <c r="NY127" s="379"/>
      <c r="NZ127" s="379"/>
      <c r="OA127" s="379"/>
      <c r="OB127" s="379"/>
      <c r="OC127" s="379"/>
      <c r="OD127" s="379"/>
      <c r="OE127" s="379"/>
      <c r="OF127" s="379"/>
      <c r="OG127" s="379"/>
      <c r="OH127" s="379"/>
      <c r="OI127" s="379"/>
      <c r="OJ127" s="379"/>
      <c r="OK127" s="379"/>
      <c r="OL127" s="379"/>
      <c r="OM127" s="379"/>
      <c r="ON127" s="379"/>
      <c r="OO127" s="379"/>
      <c r="OP127" s="379"/>
      <c r="OQ127" s="379"/>
      <c r="OR127" s="379"/>
      <c r="OS127" s="379"/>
      <c r="OT127" s="379"/>
      <c r="OU127" s="379"/>
      <c r="OV127" s="379"/>
      <c r="OW127" s="379"/>
      <c r="OX127" s="379"/>
      <c r="OY127" s="379"/>
      <c r="OZ127" s="379"/>
      <c r="PA127" s="379"/>
      <c r="PB127" s="379"/>
      <c r="PC127" s="379"/>
      <c r="PD127" s="379"/>
      <c r="PE127" s="379"/>
      <c r="PF127" s="379"/>
      <c r="PG127" s="379"/>
      <c r="PH127" s="379"/>
      <c r="PI127" s="379"/>
      <c r="PJ127" s="379"/>
      <c r="PK127" s="379"/>
      <c r="PL127" s="379"/>
      <c r="PM127" s="379"/>
      <c r="PN127" s="379"/>
      <c r="PO127" s="379"/>
      <c r="PP127" s="379"/>
      <c r="PQ127" s="379"/>
      <c r="PR127" s="379"/>
      <c r="PS127" s="379"/>
      <c r="PT127" s="379"/>
      <c r="PU127" s="379"/>
      <c r="PV127" s="379"/>
      <c r="PW127" s="379"/>
      <c r="PX127" s="379"/>
      <c r="PY127" s="379"/>
      <c r="PZ127" s="379"/>
      <c r="QA127" s="379"/>
      <c r="QB127" s="379"/>
      <c r="QC127" s="379"/>
      <c r="QD127" s="379"/>
      <c r="QE127" s="379"/>
      <c r="QF127" s="379"/>
      <c r="QG127" s="379"/>
      <c r="QH127" s="379"/>
      <c r="QI127" s="379"/>
      <c r="QJ127" s="379"/>
      <c r="QK127" s="379"/>
      <c r="QL127" s="379"/>
      <c r="QM127" s="379"/>
      <c r="QN127" s="379"/>
      <c r="QO127" s="379"/>
      <c r="QP127" s="379"/>
      <c r="QQ127" s="379"/>
      <c r="QR127" s="379"/>
      <c r="QS127" s="379"/>
      <c r="QT127" s="379"/>
      <c r="QU127" s="379"/>
      <c r="QV127" s="379"/>
      <c r="QW127" s="379"/>
      <c r="QX127" s="379"/>
      <c r="QY127" s="379"/>
      <c r="QZ127" s="379"/>
      <c r="RA127" s="379"/>
      <c r="RB127" s="379"/>
      <c r="RC127" s="379"/>
      <c r="RD127" s="379"/>
      <c r="RE127" s="379"/>
      <c r="RF127" s="379"/>
      <c r="RG127" s="379"/>
      <c r="RH127" s="379"/>
      <c r="RI127" s="379"/>
      <c r="RJ127" s="379"/>
      <c r="RK127" s="379"/>
      <c r="RL127" s="379"/>
      <c r="RM127" s="379"/>
      <c r="RN127" s="379"/>
      <c r="RO127" s="379"/>
      <c r="RP127" s="379"/>
      <c r="RQ127" s="379"/>
      <c r="RR127" s="379"/>
      <c r="RS127" s="379"/>
      <c r="RT127" s="379"/>
      <c r="RU127" s="379"/>
      <c r="RV127" s="379"/>
      <c r="RW127" s="379"/>
      <c r="RX127" s="379"/>
      <c r="RY127" s="379"/>
      <c r="RZ127" s="379"/>
      <c r="SA127" s="379"/>
      <c r="SB127" s="379"/>
      <c r="SC127" s="379"/>
      <c r="SD127" s="379"/>
      <c r="SE127" s="379"/>
      <c r="SF127" s="379"/>
      <c r="SG127" s="379"/>
      <c r="SH127" s="379"/>
      <c r="SI127" s="379"/>
      <c r="SJ127" s="379"/>
      <c r="SK127" s="379"/>
      <c r="SL127" s="379"/>
      <c r="SM127" s="379"/>
      <c r="SN127" s="379"/>
      <c r="SO127" s="379"/>
      <c r="SP127" s="379"/>
      <c r="SQ127" s="379"/>
      <c r="SR127" s="379"/>
      <c r="SS127" s="379"/>
      <c r="ST127" s="379"/>
      <c r="SU127" s="379"/>
      <c r="SV127" s="379"/>
      <c r="SW127" s="379"/>
      <c r="SX127" s="379"/>
      <c r="SY127" s="379"/>
      <c r="SZ127" s="379"/>
      <c r="TA127" s="379"/>
      <c r="TB127" s="379"/>
      <c r="TC127" s="379"/>
      <c r="TD127" s="379"/>
      <c r="TE127" s="379"/>
      <c r="TF127" s="379"/>
      <c r="TG127" s="379"/>
      <c r="TH127" s="379"/>
      <c r="TI127" s="379"/>
      <c r="TJ127" s="379"/>
      <c r="TK127" s="379"/>
      <c r="TL127" s="379"/>
      <c r="TM127" s="379"/>
      <c r="TN127" s="379"/>
      <c r="TO127" s="379"/>
      <c r="TP127" s="379"/>
      <c r="TQ127" s="379"/>
      <c r="TR127" s="379"/>
      <c r="TS127" s="379"/>
      <c r="TT127" s="379"/>
      <c r="TU127" s="379"/>
      <c r="TV127" s="379"/>
      <c r="TW127" s="379"/>
      <c r="TX127" s="379"/>
      <c r="TY127" s="379"/>
      <c r="TZ127" s="379"/>
      <c r="UA127" s="379"/>
      <c r="UB127" s="379"/>
      <c r="UC127" s="379"/>
      <c r="UD127" s="379"/>
      <c r="UE127" s="379"/>
      <c r="UF127" s="379"/>
      <c r="UG127" s="379"/>
      <c r="UH127" s="379"/>
      <c r="UI127" s="379"/>
      <c r="UJ127" s="379"/>
      <c r="UK127" s="379"/>
      <c r="UL127" s="379"/>
      <c r="UM127" s="379"/>
      <c r="UN127" s="379"/>
      <c r="UO127" s="379"/>
      <c r="UP127" s="379"/>
      <c r="UQ127" s="379"/>
      <c r="UR127" s="379"/>
      <c r="US127" s="379"/>
      <c r="UT127" s="379"/>
      <c r="UU127" s="379"/>
      <c r="UV127" s="379"/>
      <c r="UW127" s="379"/>
      <c r="UX127" s="379"/>
      <c r="UY127" s="379"/>
      <c r="UZ127" s="379"/>
      <c r="VA127" s="379"/>
      <c r="VB127" s="379"/>
      <c r="VC127" s="379"/>
      <c r="VD127" s="379"/>
      <c r="VE127" s="379"/>
      <c r="VF127" s="379"/>
      <c r="VG127" s="379"/>
      <c r="VH127" s="379"/>
      <c r="VI127" s="379"/>
      <c r="VJ127" s="379"/>
      <c r="VK127" s="379"/>
      <c r="VL127" s="379"/>
      <c r="VM127" s="379"/>
      <c r="VN127" s="379"/>
      <c r="VO127" s="379"/>
      <c r="VP127" s="379"/>
      <c r="VQ127" s="379"/>
      <c r="VR127" s="379"/>
      <c r="VS127" s="379"/>
      <c r="VT127" s="379"/>
      <c r="VU127" s="379"/>
      <c r="VV127" s="379"/>
      <c r="VW127" s="379"/>
      <c r="VX127" s="379"/>
      <c r="VY127" s="379"/>
      <c r="VZ127" s="379"/>
      <c r="WA127" s="379"/>
      <c r="WB127" s="379"/>
      <c r="WC127" s="379"/>
      <c r="WD127" s="379"/>
      <c r="WE127" s="379"/>
      <c r="WF127" s="379"/>
      <c r="WG127" s="379"/>
      <c r="WH127" s="379"/>
      <c r="WI127" s="379"/>
      <c r="WJ127" s="379"/>
      <c r="WK127" s="379"/>
      <c r="WL127" s="379"/>
      <c r="WM127" s="379"/>
      <c r="WN127" s="379"/>
      <c r="WO127" s="379"/>
      <c r="WP127" s="379"/>
      <c r="WQ127" s="379"/>
      <c r="WR127" s="379"/>
      <c r="WS127" s="379"/>
      <c r="WT127" s="379"/>
      <c r="WU127" s="379"/>
      <c r="WV127" s="379"/>
      <c r="WW127" s="379"/>
      <c r="WX127" s="379"/>
      <c r="WY127" s="379"/>
      <c r="WZ127" s="379"/>
      <c r="XA127" s="379"/>
      <c r="XB127" s="379"/>
      <c r="XC127" s="379"/>
      <c r="XD127" s="379"/>
      <c r="XE127" s="379"/>
      <c r="XF127" s="379"/>
      <c r="XG127" s="379"/>
      <c r="XH127" s="379"/>
      <c r="XI127" s="379"/>
      <c r="XJ127" s="379"/>
      <c r="XK127" s="379"/>
      <c r="XL127" s="379"/>
      <c r="XM127" s="379"/>
      <c r="XN127" s="379"/>
      <c r="XO127" s="379"/>
      <c r="XP127" s="379"/>
      <c r="XQ127" s="379"/>
      <c r="XR127" s="379"/>
      <c r="XS127" s="379"/>
      <c r="XT127" s="379"/>
      <c r="XU127" s="379"/>
      <c r="XV127" s="379"/>
      <c r="XW127" s="379"/>
      <c r="XX127" s="379"/>
      <c r="XY127" s="379"/>
      <c r="XZ127" s="379"/>
      <c r="YA127" s="379"/>
      <c r="YB127" s="379"/>
      <c r="YC127" s="379"/>
      <c r="YD127" s="379"/>
      <c r="YE127" s="379"/>
      <c r="YF127" s="379"/>
      <c r="YG127" s="379"/>
      <c r="YH127" s="379"/>
      <c r="YI127" s="379"/>
      <c r="YJ127" s="379"/>
      <c r="YK127" s="379"/>
      <c r="YL127" s="379"/>
      <c r="YM127" s="379"/>
      <c r="YN127" s="379"/>
      <c r="YO127" s="379"/>
      <c r="YP127" s="379"/>
      <c r="YQ127" s="379"/>
      <c r="YR127" s="379"/>
      <c r="YS127" s="379"/>
      <c r="YT127" s="379"/>
      <c r="YU127" s="379"/>
      <c r="YV127" s="379"/>
      <c r="YW127" s="379"/>
      <c r="YX127" s="379"/>
      <c r="YY127" s="379"/>
      <c r="YZ127" s="379"/>
      <c r="ZA127" s="379"/>
      <c r="ZB127" s="379"/>
      <c r="ZC127" s="379"/>
      <c r="ZD127" s="379"/>
      <c r="ZE127" s="379"/>
      <c r="ZF127" s="379"/>
      <c r="ZG127" s="379"/>
      <c r="ZH127" s="379"/>
      <c r="ZI127" s="379"/>
      <c r="ZJ127" s="379"/>
      <c r="ZK127" s="379"/>
      <c r="ZL127" s="379"/>
      <c r="ZM127" s="379"/>
      <c r="ZN127" s="379"/>
      <c r="ZO127" s="379"/>
      <c r="ZP127" s="379"/>
      <c r="ZQ127" s="379"/>
      <c r="ZR127" s="379"/>
      <c r="ZS127" s="379"/>
      <c r="ZT127" s="379"/>
      <c r="ZU127" s="379"/>
      <c r="ZV127" s="379"/>
      <c r="ZW127" s="379"/>
      <c r="ZX127" s="379"/>
      <c r="ZY127" s="379"/>
      <c r="ZZ127" s="379"/>
      <c r="AAA127" s="379"/>
      <c r="AAB127" s="379"/>
      <c r="AAC127" s="379"/>
      <c r="AAD127" s="379"/>
      <c r="AAE127" s="379"/>
      <c r="AAF127" s="379"/>
      <c r="AAG127" s="379"/>
      <c r="AAH127" s="379"/>
      <c r="AAI127" s="379"/>
      <c r="AAJ127" s="379"/>
      <c r="AAK127" s="379"/>
      <c r="AAL127" s="379"/>
      <c r="AAM127" s="379"/>
      <c r="AAN127" s="379"/>
      <c r="AAO127" s="379"/>
      <c r="AAP127" s="379"/>
      <c r="AAQ127" s="379"/>
      <c r="AAR127" s="379"/>
      <c r="AAS127" s="379"/>
      <c r="AAT127" s="379"/>
      <c r="AAU127" s="379"/>
      <c r="AAV127" s="379"/>
      <c r="AAW127" s="379"/>
      <c r="AAX127" s="379"/>
      <c r="AAY127" s="379"/>
      <c r="AAZ127" s="379"/>
      <c r="ABA127" s="379"/>
      <c r="ABB127" s="379"/>
      <c r="ABC127" s="379"/>
      <c r="ABD127" s="379"/>
      <c r="ABE127" s="379"/>
      <c r="ABF127" s="379"/>
      <c r="ABG127" s="379"/>
      <c r="ABH127" s="379"/>
      <c r="ABI127" s="379"/>
      <c r="ABJ127" s="379"/>
      <c r="ABK127" s="379"/>
      <c r="ABL127" s="379"/>
      <c r="ABM127" s="379"/>
      <c r="ABN127" s="379"/>
      <c r="ABO127" s="379"/>
      <c r="ABP127" s="379"/>
      <c r="ABQ127" s="379"/>
      <c r="ABR127" s="379"/>
      <c r="ABS127" s="379"/>
      <c r="ABT127" s="379"/>
      <c r="ABU127" s="379"/>
      <c r="ABV127" s="379"/>
      <c r="ABW127" s="379"/>
      <c r="ABX127" s="379"/>
      <c r="ABY127" s="379"/>
      <c r="ABZ127" s="379"/>
      <c r="ACA127" s="379"/>
      <c r="ACB127" s="379"/>
      <c r="ACC127" s="379"/>
      <c r="ACD127" s="379"/>
      <c r="ACE127" s="379"/>
      <c r="ACF127" s="379"/>
      <c r="ACG127" s="379"/>
      <c r="ACH127" s="379"/>
      <c r="ACI127" s="379"/>
      <c r="ACJ127" s="379"/>
      <c r="ACK127" s="379"/>
      <c r="ACL127" s="379"/>
      <c r="ACM127" s="379"/>
      <c r="ACN127" s="379"/>
      <c r="ACO127" s="379"/>
      <c r="ACP127" s="379"/>
      <c r="ACQ127" s="379"/>
      <c r="ACR127" s="379"/>
      <c r="ACS127" s="379"/>
      <c r="ACT127" s="379"/>
      <c r="ACU127" s="379"/>
      <c r="ACV127" s="379"/>
      <c r="ACW127" s="379"/>
      <c r="ACX127" s="379"/>
      <c r="ACY127" s="379"/>
      <c r="ACZ127" s="379"/>
      <c r="ADA127" s="379"/>
      <c r="ADB127" s="379"/>
      <c r="ADC127" s="379"/>
      <c r="ADD127" s="379"/>
      <c r="ADE127" s="379"/>
      <c r="ADF127" s="379"/>
      <c r="ADG127" s="379"/>
      <c r="ADH127" s="379"/>
      <c r="ADI127" s="379"/>
      <c r="ADJ127" s="379"/>
      <c r="ADK127" s="379"/>
      <c r="ADL127" s="379"/>
      <c r="ADM127" s="379"/>
      <c r="ADN127" s="379"/>
      <c r="ADO127" s="379"/>
      <c r="ADP127" s="379"/>
      <c r="ADQ127" s="379"/>
      <c r="ADR127" s="379"/>
      <c r="ADS127" s="379"/>
      <c r="ADT127" s="379"/>
      <c r="ADU127" s="379"/>
      <c r="ADV127" s="379"/>
      <c r="ADW127" s="379"/>
      <c r="ADX127" s="379"/>
      <c r="ADY127" s="379"/>
      <c r="ADZ127" s="379"/>
      <c r="AEA127" s="379"/>
      <c r="AEB127" s="379"/>
      <c r="AEC127" s="379"/>
      <c r="AED127" s="379"/>
      <c r="AEE127" s="379"/>
      <c r="AEF127" s="379"/>
      <c r="AEG127" s="379"/>
      <c r="AEH127" s="379"/>
      <c r="AEI127" s="379"/>
      <c r="AEJ127" s="379"/>
      <c r="AEK127" s="379"/>
      <c r="AEL127" s="379"/>
      <c r="AEM127" s="379"/>
      <c r="AEN127" s="379"/>
      <c r="AEO127" s="379"/>
      <c r="AEP127" s="379"/>
      <c r="AEQ127" s="379"/>
      <c r="AER127" s="379"/>
      <c r="AES127" s="379"/>
      <c r="AET127" s="379"/>
      <c r="AEU127" s="379"/>
      <c r="AEV127" s="379"/>
      <c r="AEW127" s="379"/>
      <c r="AEX127" s="379"/>
      <c r="AEY127" s="379"/>
      <c r="AEZ127" s="379"/>
      <c r="AFA127" s="379"/>
      <c r="AFB127" s="379"/>
      <c r="AFC127" s="379"/>
      <c r="AFD127" s="379"/>
      <c r="AFE127" s="379"/>
      <c r="AFF127" s="379"/>
      <c r="AFG127" s="379"/>
      <c r="AFH127" s="379"/>
      <c r="AFI127" s="379"/>
      <c r="AFJ127" s="379"/>
      <c r="AFK127" s="379"/>
      <c r="AFL127" s="379"/>
      <c r="AFM127" s="379"/>
      <c r="AFN127" s="379"/>
      <c r="AFO127" s="379"/>
      <c r="AFP127" s="379"/>
      <c r="AFQ127" s="379"/>
      <c r="AFR127" s="379"/>
      <c r="AFS127" s="379"/>
      <c r="AFT127" s="379"/>
      <c r="AFU127" s="379"/>
      <c r="AFV127" s="379"/>
      <c r="AFW127" s="379"/>
      <c r="AFX127" s="379"/>
      <c r="AFY127" s="379"/>
      <c r="AFZ127" s="379"/>
      <c r="AGA127" s="379"/>
      <c r="AGB127" s="379"/>
      <c r="AGC127" s="379"/>
      <c r="AGD127" s="379"/>
      <c r="AGE127" s="379"/>
      <c r="AGF127" s="379"/>
      <c r="AGG127" s="379"/>
      <c r="AGH127" s="379"/>
      <c r="AGI127" s="379"/>
      <c r="AGJ127" s="379"/>
      <c r="AGK127" s="379"/>
      <c r="AGL127" s="379"/>
      <c r="AGM127" s="379"/>
      <c r="AGN127" s="379"/>
      <c r="AGO127" s="379"/>
      <c r="AGP127" s="379"/>
      <c r="AGQ127" s="379"/>
      <c r="AGR127" s="379"/>
      <c r="AGS127" s="379"/>
      <c r="AGT127" s="379"/>
      <c r="AGU127" s="379"/>
      <c r="AGV127" s="379"/>
      <c r="AGW127" s="379"/>
      <c r="AGX127" s="379"/>
      <c r="AGY127" s="379"/>
      <c r="AGZ127" s="379"/>
      <c r="AHA127" s="379"/>
      <c r="AHB127" s="379"/>
      <c r="AHC127" s="379"/>
      <c r="AHD127" s="379"/>
      <c r="AHE127" s="379"/>
      <c r="AHF127" s="379"/>
      <c r="AHG127" s="379"/>
      <c r="AHH127" s="379"/>
      <c r="AHI127" s="379"/>
      <c r="AHJ127" s="379"/>
      <c r="AHK127" s="379"/>
      <c r="AHL127" s="379"/>
      <c r="AHM127" s="379"/>
      <c r="AHN127" s="379"/>
      <c r="AHO127" s="379"/>
      <c r="AHP127" s="379"/>
      <c r="AHQ127" s="379"/>
      <c r="AHR127" s="379"/>
      <c r="AHS127" s="379"/>
      <c r="AHT127" s="379"/>
      <c r="AHU127" s="379"/>
      <c r="AHV127" s="379"/>
      <c r="AHW127" s="379"/>
      <c r="AHX127" s="379"/>
      <c r="AHY127" s="379"/>
      <c r="AHZ127" s="379"/>
      <c r="AIA127" s="379"/>
      <c r="AIB127" s="379"/>
      <c r="AIC127" s="379"/>
      <c r="AID127" s="379"/>
      <c r="AIE127" s="379"/>
      <c r="AIF127" s="379"/>
      <c r="AIG127" s="379"/>
      <c r="AIH127" s="379"/>
      <c r="AII127" s="379"/>
      <c r="AIJ127" s="379"/>
      <c r="AIK127" s="379"/>
      <c r="AIL127" s="379"/>
      <c r="AIM127" s="379"/>
      <c r="AIN127" s="379"/>
      <c r="AIO127" s="379"/>
      <c r="AIP127" s="379"/>
      <c r="AIQ127" s="379"/>
      <c r="AIR127" s="379"/>
      <c r="AIS127" s="379"/>
      <c r="AIT127" s="379"/>
      <c r="AIU127" s="379"/>
      <c r="AIV127" s="379"/>
      <c r="AIW127" s="379"/>
      <c r="AIX127" s="379"/>
      <c r="AIY127" s="379"/>
      <c r="AIZ127" s="379"/>
      <c r="AJA127" s="379"/>
      <c r="AJB127" s="379"/>
      <c r="AJC127" s="379"/>
      <c r="AJD127" s="379"/>
      <c r="AJE127" s="379"/>
      <c r="AJF127" s="379"/>
      <c r="AJG127" s="379"/>
      <c r="AJH127" s="379"/>
      <c r="AJI127" s="379"/>
      <c r="AJJ127" s="379"/>
      <c r="AJK127" s="379"/>
      <c r="AJL127" s="379"/>
      <c r="AJM127" s="379"/>
      <c r="AJN127" s="379"/>
      <c r="AJO127" s="379"/>
      <c r="AJP127" s="379"/>
      <c r="AJQ127" s="379"/>
      <c r="AJR127" s="379"/>
      <c r="AJS127" s="379"/>
      <c r="AJT127" s="379"/>
      <c r="AJU127" s="379"/>
      <c r="AJV127" s="379"/>
      <c r="AJW127" s="379"/>
      <c r="AJX127" s="379"/>
      <c r="AJY127" s="379"/>
      <c r="AJZ127" s="379"/>
      <c r="AKA127" s="379"/>
      <c r="AKB127" s="379"/>
      <c r="AKC127" s="379"/>
      <c r="AKD127" s="379"/>
      <c r="AKE127" s="379"/>
      <c r="AKF127" s="379"/>
      <c r="AKG127" s="379"/>
      <c r="AKH127" s="379"/>
      <c r="AKI127" s="379"/>
      <c r="AKJ127" s="379"/>
      <c r="AKK127" s="379"/>
      <c r="AKL127" s="379"/>
      <c r="AKM127" s="379"/>
      <c r="AKN127" s="379"/>
      <c r="AKO127" s="379"/>
      <c r="AKP127" s="379"/>
      <c r="AKQ127" s="379"/>
      <c r="AKR127" s="379"/>
      <c r="AKS127" s="379"/>
      <c r="AKT127" s="379"/>
      <c r="AKU127" s="379"/>
      <c r="AKV127" s="379"/>
      <c r="AKW127" s="379"/>
      <c r="AKX127" s="379"/>
      <c r="AKY127" s="379"/>
      <c r="AKZ127" s="379"/>
      <c r="ALA127" s="379"/>
      <c r="ALB127" s="379"/>
      <c r="ALC127" s="379"/>
      <c r="ALD127" s="379"/>
      <c r="ALE127" s="379"/>
      <c r="ALF127" s="379"/>
      <c r="ALG127" s="379"/>
      <c r="ALH127" s="379"/>
      <c r="ALI127" s="379"/>
      <c r="ALJ127" s="379"/>
      <c r="ALK127" s="379"/>
      <c r="ALL127" s="379"/>
      <c r="ALM127" s="379"/>
      <c r="ALN127" s="379"/>
      <c r="ALO127" s="379"/>
      <c r="ALP127" s="379"/>
      <c r="ALQ127" s="379"/>
      <c r="ALR127" s="379"/>
      <c r="ALS127" s="379"/>
      <c r="ALT127" s="379"/>
      <c r="ALU127" s="379"/>
      <c r="ALV127" s="379"/>
      <c r="ALW127" s="379"/>
      <c r="ALX127" s="379"/>
      <c r="ALY127" s="379"/>
      <c r="ALZ127" s="379"/>
      <c r="AMA127" s="379"/>
      <c r="AMB127" s="379"/>
      <c r="AMC127" s="379"/>
      <c r="AMD127" s="379"/>
      <c r="AME127" s="379"/>
      <c r="AMF127" s="379"/>
      <c r="AMG127" s="379"/>
      <c r="AMH127" s="379"/>
      <c r="AMI127" s="379"/>
      <c r="AMJ127" s="379"/>
      <c r="AMK127" s="379"/>
      <c r="AML127" s="379"/>
      <c r="AMM127" s="379"/>
      <c r="AMN127" s="379"/>
      <c r="AMO127" s="379"/>
      <c r="AMP127" s="379"/>
      <c r="AMQ127" s="379"/>
      <c r="AMR127" s="379"/>
      <c r="AMS127" s="379"/>
      <c r="AMT127" s="379"/>
      <c r="AMU127" s="379"/>
      <c r="AMV127" s="379"/>
      <c r="AMW127" s="379"/>
      <c r="AMX127" s="379"/>
      <c r="AMY127" s="379"/>
      <c r="AMZ127" s="379"/>
      <c r="ANA127" s="379"/>
      <c r="ANB127" s="379"/>
      <c r="ANC127" s="379"/>
      <c r="AND127" s="379"/>
      <c r="ANE127" s="379"/>
      <c r="ANF127" s="379"/>
      <c r="ANG127" s="379"/>
      <c r="ANH127" s="379"/>
      <c r="ANI127" s="379"/>
      <c r="ANJ127" s="379"/>
      <c r="ANK127" s="379"/>
      <c r="ANL127" s="379"/>
      <c r="ANM127" s="379"/>
      <c r="ANN127" s="379"/>
      <c r="ANO127" s="379"/>
      <c r="ANP127" s="379"/>
      <c r="ANQ127" s="379"/>
      <c r="ANR127" s="379"/>
      <c r="ANS127" s="379"/>
      <c r="ANT127" s="379"/>
      <c r="ANU127" s="379"/>
      <c r="ANV127" s="379"/>
      <c r="ANW127" s="379"/>
      <c r="ANX127" s="379"/>
      <c r="ANY127" s="379"/>
      <c r="ANZ127" s="379"/>
      <c r="AOA127" s="379"/>
      <c r="AOB127" s="379"/>
      <c r="AOC127" s="379"/>
      <c r="AOD127" s="379"/>
      <c r="AOE127" s="379"/>
      <c r="AOF127" s="379"/>
      <c r="AOG127" s="379"/>
      <c r="AOH127" s="379"/>
      <c r="AOI127" s="379"/>
      <c r="AOJ127" s="379"/>
      <c r="AOK127" s="379"/>
      <c r="AOL127" s="379"/>
      <c r="AOM127" s="379"/>
      <c r="AON127" s="379"/>
      <c r="AOO127" s="379"/>
      <c r="AOP127" s="379"/>
      <c r="AOQ127" s="379"/>
      <c r="AOR127" s="379"/>
      <c r="AOS127" s="379"/>
      <c r="AOT127" s="379"/>
      <c r="AOU127" s="379"/>
      <c r="AOV127" s="379"/>
      <c r="AOW127" s="379"/>
      <c r="AOX127" s="379"/>
      <c r="AOY127" s="379"/>
      <c r="AOZ127" s="379"/>
      <c r="APA127" s="379"/>
      <c r="APB127" s="379"/>
      <c r="APC127" s="379"/>
      <c r="APD127" s="379"/>
      <c r="APE127" s="379"/>
      <c r="APF127" s="379"/>
      <c r="APG127" s="379"/>
      <c r="APH127" s="379"/>
      <c r="API127" s="379"/>
      <c r="APJ127" s="379"/>
      <c r="APK127" s="379"/>
      <c r="APL127" s="379"/>
      <c r="APM127" s="379"/>
      <c r="APN127" s="379"/>
      <c r="APO127" s="379"/>
      <c r="APP127" s="379"/>
      <c r="APQ127" s="379"/>
      <c r="APR127" s="379"/>
      <c r="APS127" s="379"/>
      <c r="APT127" s="379"/>
      <c r="APU127" s="379"/>
      <c r="APV127" s="379"/>
      <c r="APW127" s="379"/>
      <c r="APX127" s="379"/>
      <c r="APY127" s="379"/>
      <c r="APZ127" s="379"/>
      <c r="AQA127" s="379"/>
      <c r="AQB127" s="379"/>
      <c r="AQC127" s="379"/>
      <c r="AQD127" s="379"/>
      <c r="AQE127" s="379"/>
      <c r="AQF127" s="379"/>
      <c r="AQG127" s="379"/>
      <c r="AQH127" s="379"/>
      <c r="AQI127" s="379"/>
      <c r="AQJ127" s="379"/>
      <c r="AQK127" s="379"/>
      <c r="AQL127" s="379"/>
      <c r="AQM127" s="379"/>
      <c r="AQN127" s="379"/>
      <c r="AQO127" s="379"/>
      <c r="AQP127" s="379"/>
      <c r="AQQ127" s="379"/>
      <c r="AQR127" s="379"/>
      <c r="AQS127" s="379"/>
      <c r="AQT127" s="379"/>
      <c r="AQU127" s="379"/>
      <c r="AQV127" s="379"/>
      <c r="AQW127" s="379"/>
      <c r="AQX127" s="379"/>
      <c r="AQY127" s="379"/>
      <c r="AQZ127" s="379"/>
      <c r="ARA127" s="379"/>
      <c r="ARB127" s="379"/>
      <c r="ARC127" s="379"/>
      <c r="ARD127" s="379"/>
      <c r="ARE127" s="379"/>
      <c r="ARF127" s="379"/>
      <c r="ARG127" s="379"/>
      <c r="ARH127" s="379"/>
      <c r="ARI127" s="379"/>
      <c r="ARJ127" s="379"/>
      <c r="ARK127" s="379"/>
      <c r="ARL127" s="379"/>
      <c r="ARM127" s="379"/>
      <c r="ARN127" s="379"/>
      <c r="ARO127" s="379"/>
      <c r="ARP127" s="379"/>
      <c r="ARQ127" s="379"/>
      <c r="ARR127" s="379"/>
      <c r="ARS127" s="379"/>
      <c r="ART127" s="379"/>
      <c r="ARU127" s="379"/>
      <c r="ARV127" s="379"/>
      <c r="ARW127" s="379"/>
      <c r="ARX127" s="379"/>
      <c r="ARY127" s="379"/>
      <c r="ARZ127" s="379"/>
      <c r="ASA127" s="379"/>
      <c r="ASB127" s="379"/>
      <c r="ASC127" s="379"/>
      <c r="ASD127" s="379"/>
      <c r="ASE127" s="379"/>
      <c r="ASF127" s="379"/>
      <c r="ASG127" s="379"/>
      <c r="ASH127" s="379"/>
      <c r="ASI127" s="379"/>
      <c r="ASJ127" s="379"/>
      <c r="ASK127" s="379"/>
      <c r="ASL127" s="379"/>
      <c r="ASM127" s="379"/>
      <c r="ASN127" s="379"/>
      <c r="ASO127" s="379"/>
      <c r="ASP127" s="379"/>
      <c r="ASQ127" s="379"/>
      <c r="ASR127" s="379"/>
      <c r="ASS127" s="379"/>
      <c r="AST127" s="379"/>
      <c r="ASU127" s="379"/>
      <c r="ASV127" s="379"/>
      <c r="ASW127" s="379"/>
      <c r="ASX127" s="379"/>
      <c r="ASY127" s="379"/>
      <c r="ASZ127" s="379"/>
      <c r="ATA127" s="379"/>
      <c r="ATB127" s="379"/>
      <c r="ATC127" s="379"/>
      <c r="ATD127" s="379"/>
      <c r="ATE127" s="379"/>
      <c r="ATF127" s="379"/>
      <c r="ATG127" s="379"/>
      <c r="ATH127" s="379"/>
      <c r="ATI127" s="379"/>
      <c r="ATJ127" s="379"/>
      <c r="ATK127" s="379"/>
      <c r="ATL127" s="379"/>
      <c r="ATM127" s="379"/>
      <c r="ATN127" s="379"/>
      <c r="ATO127" s="379"/>
      <c r="ATP127" s="379"/>
      <c r="ATQ127" s="379"/>
      <c r="ATR127" s="379"/>
      <c r="ATS127" s="379"/>
      <c r="ATT127" s="379"/>
      <c r="ATU127" s="379"/>
      <c r="ATV127" s="379"/>
      <c r="ATW127" s="379"/>
      <c r="ATX127" s="379"/>
      <c r="ATY127" s="379"/>
      <c r="ATZ127" s="379"/>
      <c r="AUA127" s="379"/>
      <c r="AUB127" s="379"/>
      <c r="AUC127" s="379"/>
      <c r="AUD127" s="379"/>
      <c r="AUE127" s="379"/>
      <c r="AUF127" s="379"/>
      <c r="AUG127" s="379"/>
      <c r="AUH127" s="379"/>
      <c r="AUI127" s="379"/>
      <c r="AUJ127" s="379"/>
      <c r="AUK127" s="379"/>
      <c r="AUL127" s="379"/>
      <c r="AUM127" s="379"/>
      <c r="AUN127" s="379"/>
      <c r="AUO127" s="379"/>
      <c r="AUP127" s="379"/>
      <c r="AUQ127" s="379"/>
      <c r="AUR127" s="379"/>
      <c r="AUS127" s="379"/>
      <c r="AUT127" s="379"/>
      <c r="AUU127" s="379"/>
      <c r="AUV127" s="379"/>
      <c r="AUW127" s="379"/>
      <c r="AUX127" s="379"/>
      <c r="AUY127" s="379"/>
      <c r="AUZ127" s="379"/>
      <c r="AVA127" s="379"/>
      <c r="AVB127" s="379"/>
      <c r="AVC127" s="379"/>
      <c r="AVD127" s="379"/>
      <c r="AVE127" s="379"/>
      <c r="AVF127" s="379"/>
      <c r="AVG127" s="379"/>
      <c r="AVH127" s="379"/>
      <c r="AVI127" s="379"/>
      <c r="AVJ127" s="379"/>
      <c r="AVK127" s="379"/>
      <c r="AVL127" s="379"/>
      <c r="AVM127" s="379"/>
      <c r="AVN127" s="379"/>
      <c r="AVO127" s="379"/>
      <c r="AVP127" s="379"/>
      <c r="AVQ127" s="379"/>
      <c r="AVR127" s="379"/>
      <c r="AVS127" s="379"/>
      <c r="AVT127" s="379"/>
      <c r="AVU127" s="379"/>
      <c r="AVV127" s="379"/>
      <c r="AVW127" s="379"/>
      <c r="AVX127" s="379"/>
      <c r="AVY127" s="379"/>
      <c r="AVZ127" s="379"/>
      <c r="AWA127" s="379"/>
      <c r="AWB127" s="379"/>
      <c r="AWC127" s="379"/>
      <c r="AWD127" s="379"/>
      <c r="AWE127" s="379"/>
      <c r="AWF127" s="379"/>
      <c r="AWG127" s="379"/>
      <c r="AWH127" s="379"/>
      <c r="AWI127" s="379"/>
      <c r="AWJ127" s="379"/>
      <c r="AWK127" s="379"/>
      <c r="AWL127" s="379"/>
      <c r="AWM127" s="379"/>
      <c r="AWN127" s="379"/>
      <c r="AWO127" s="379"/>
      <c r="AWP127" s="379"/>
      <c r="AWQ127" s="379"/>
      <c r="AWR127" s="379"/>
      <c r="AWS127" s="379"/>
      <c r="AWT127" s="379"/>
      <c r="AWU127" s="379"/>
      <c r="AWV127" s="379"/>
      <c r="AWW127" s="379"/>
      <c r="AWX127" s="379"/>
      <c r="AWY127" s="379"/>
      <c r="AWZ127" s="379"/>
      <c r="AXA127" s="379"/>
      <c r="AXB127" s="379"/>
      <c r="AXC127" s="379"/>
      <c r="AXD127" s="379"/>
      <c r="AXE127" s="379"/>
      <c r="AXF127" s="379"/>
      <c r="AXG127" s="379"/>
      <c r="AXH127" s="379"/>
      <c r="AXI127" s="379"/>
      <c r="AXJ127" s="379"/>
      <c r="AXK127" s="379"/>
      <c r="AXL127" s="379"/>
      <c r="AXM127" s="379"/>
      <c r="AXN127" s="379"/>
      <c r="AXO127" s="379"/>
      <c r="AXP127" s="379"/>
      <c r="AXQ127" s="379"/>
      <c r="AXR127" s="379"/>
      <c r="AXS127" s="379"/>
      <c r="AXT127" s="379"/>
      <c r="AXU127" s="379"/>
      <c r="AXV127" s="379"/>
      <c r="AXW127" s="379"/>
      <c r="AXX127" s="379"/>
      <c r="AXY127" s="379"/>
      <c r="AXZ127" s="379"/>
      <c r="AYA127" s="379"/>
      <c r="AYB127" s="379"/>
      <c r="AYC127" s="379"/>
      <c r="AYD127" s="379"/>
      <c r="AYE127" s="379"/>
      <c r="AYF127" s="379"/>
      <c r="AYG127" s="379"/>
      <c r="AYH127" s="379"/>
      <c r="AYI127" s="379"/>
      <c r="AYJ127" s="379"/>
      <c r="AYK127" s="379"/>
      <c r="AYL127" s="379"/>
      <c r="AYM127" s="379"/>
      <c r="AYN127" s="379"/>
      <c r="AYO127" s="379"/>
      <c r="AYP127" s="379"/>
      <c r="AYQ127" s="379"/>
      <c r="AYR127" s="379"/>
      <c r="AYS127" s="379"/>
      <c r="AYT127" s="379"/>
      <c r="AYU127" s="379"/>
      <c r="AYV127" s="379"/>
      <c r="AYW127" s="379"/>
      <c r="AYX127" s="379"/>
      <c r="AYY127" s="379"/>
      <c r="AYZ127" s="379"/>
      <c r="AZA127" s="379"/>
      <c r="AZB127" s="379"/>
      <c r="AZC127" s="379"/>
      <c r="AZD127" s="379"/>
      <c r="AZE127" s="379"/>
      <c r="AZF127" s="379"/>
      <c r="AZG127" s="379"/>
      <c r="AZH127" s="379"/>
      <c r="AZI127" s="379"/>
      <c r="AZJ127" s="379"/>
      <c r="AZK127" s="379"/>
      <c r="AZL127" s="379"/>
      <c r="AZM127" s="379"/>
      <c r="AZN127" s="379"/>
      <c r="AZO127" s="379"/>
      <c r="AZP127" s="379"/>
      <c r="AZQ127" s="379"/>
      <c r="AZR127" s="379"/>
      <c r="AZS127" s="379"/>
      <c r="AZT127" s="379"/>
      <c r="AZU127" s="379"/>
      <c r="AZV127" s="379"/>
      <c r="AZW127" s="379"/>
      <c r="AZX127" s="379"/>
      <c r="AZY127" s="379"/>
      <c r="AZZ127" s="379"/>
      <c r="BAA127" s="379"/>
      <c r="BAB127" s="379"/>
      <c r="BAC127" s="379"/>
      <c r="BAD127" s="379"/>
      <c r="BAE127" s="379"/>
      <c r="BAF127" s="379"/>
      <c r="BAG127" s="379"/>
      <c r="BAH127" s="379"/>
      <c r="BAI127" s="379"/>
      <c r="BAJ127" s="379"/>
      <c r="BAK127" s="379"/>
      <c r="BAL127" s="379"/>
      <c r="BAM127" s="379"/>
      <c r="BAN127" s="379"/>
      <c r="BAO127" s="379"/>
      <c r="BAP127" s="379"/>
      <c r="BAQ127" s="379"/>
      <c r="BAR127" s="379"/>
      <c r="BAS127" s="379"/>
      <c r="BAT127" s="379"/>
      <c r="BAU127" s="379"/>
      <c r="BAV127" s="379"/>
      <c r="BAW127" s="379"/>
      <c r="BAX127" s="379"/>
      <c r="BAY127" s="379"/>
      <c r="BAZ127" s="379"/>
      <c r="BBA127" s="379"/>
      <c r="BBB127" s="379"/>
      <c r="BBC127" s="379"/>
      <c r="BBD127" s="379"/>
      <c r="BBE127" s="379"/>
      <c r="BBF127" s="379"/>
      <c r="BBG127" s="379"/>
      <c r="BBH127" s="379"/>
      <c r="BBI127" s="379"/>
      <c r="BBJ127" s="379"/>
      <c r="BBK127" s="379"/>
      <c r="BBL127" s="379"/>
      <c r="BBM127" s="379"/>
      <c r="BBN127" s="379"/>
      <c r="BBO127" s="379"/>
      <c r="BBP127" s="379"/>
      <c r="BBQ127" s="379"/>
      <c r="BBR127" s="379"/>
      <c r="BBS127" s="379"/>
      <c r="BBT127" s="379"/>
      <c r="BBU127" s="379"/>
      <c r="BBV127" s="379"/>
      <c r="BBW127" s="379"/>
      <c r="BBX127" s="379"/>
      <c r="BBY127" s="379"/>
      <c r="BBZ127" s="379"/>
      <c r="BCA127" s="379"/>
      <c r="BCB127" s="379"/>
      <c r="BCC127" s="379"/>
      <c r="BCD127" s="379"/>
      <c r="BCE127" s="379"/>
      <c r="BCF127" s="379"/>
      <c r="BCG127" s="379"/>
      <c r="BCH127" s="379"/>
      <c r="BCI127" s="379"/>
      <c r="BCJ127" s="379"/>
      <c r="BCK127" s="379"/>
      <c r="BCL127" s="379"/>
      <c r="BCM127" s="379"/>
      <c r="BCN127" s="379"/>
      <c r="BCO127" s="379"/>
      <c r="BCP127" s="379"/>
      <c r="BCQ127" s="379"/>
      <c r="BCR127" s="379"/>
      <c r="BCS127" s="379"/>
      <c r="BCT127" s="379"/>
      <c r="BCU127" s="379"/>
      <c r="BCV127" s="379"/>
      <c r="BCW127" s="379"/>
      <c r="BCX127" s="379"/>
      <c r="BCY127" s="379"/>
      <c r="BCZ127" s="379"/>
      <c r="BDA127" s="379"/>
      <c r="BDB127" s="379"/>
      <c r="BDC127" s="379"/>
      <c r="BDD127" s="379"/>
      <c r="BDE127" s="379"/>
      <c r="BDF127" s="379"/>
      <c r="BDG127" s="379"/>
      <c r="BDH127" s="379"/>
      <c r="BDI127" s="379"/>
      <c r="BDJ127" s="379"/>
      <c r="BDK127" s="379"/>
      <c r="BDL127" s="379"/>
      <c r="BDM127" s="379"/>
      <c r="BDN127" s="379"/>
      <c r="BDO127" s="379"/>
      <c r="BDP127" s="379"/>
      <c r="BDQ127" s="379"/>
      <c r="BDR127" s="379"/>
      <c r="BDS127" s="379"/>
      <c r="BDT127" s="379"/>
      <c r="BDU127" s="379"/>
      <c r="BDV127" s="379"/>
      <c r="BDW127" s="379"/>
      <c r="BDX127" s="379"/>
      <c r="BDY127" s="379"/>
      <c r="BDZ127" s="379"/>
      <c r="BEA127" s="379"/>
      <c r="BEB127" s="379"/>
      <c r="BEC127" s="379"/>
      <c r="BED127" s="379"/>
      <c r="BEE127" s="379"/>
      <c r="BEF127" s="379"/>
      <c r="BEG127" s="379"/>
      <c r="BEH127" s="379"/>
      <c r="BEI127" s="379"/>
      <c r="BEJ127" s="379"/>
      <c r="BEK127" s="379"/>
      <c r="BEL127" s="379"/>
      <c r="BEM127" s="379"/>
      <c r="BEN127" s="379"/>
      <c r="BEO127" s="379"/>
      <c r="BEP127" s="379"/>
      <c r="BEQ127" s="379"/>
      <c r="BER127" s="379"/>
      <c r="BES127" s="379"/>
      <c r="BET127" s="379"/>
      <c r="BEU127" s="379"/>
      <c r="BEV127" s="379"/>
      <c r="BEW127" s="379"/>
      <c r="BEX127" s="379"/>
      <c r="BEY127" s="379"/>
      <c r="BEZ127" s="379"/>
      <c r="BFA127" s="379"/>
      <c r="BFB127" s="379"/>
      <c r="BFC127" s="379"/>
      <c r="BFD127" s="379"/>
      <c r="BFE127" s="379"/>
      <c r="BFF127" s="379"/>
      <c r="BFG127" s="379"/>
      <c r="BFH127" s="379"/>
      <c r="BFI127" s="379"/>
      <c r="BFJ127" s="379"/>
      <c r="BFK127" s="379"/>
      <c r="BFL127" s="379"/>
      <c r="BFM127" s="379"/>
      <c r="BFN127" s="379"/>
      <c r="BFO127" s="379"/>
      <c r="BFP127" s="379"/>
      <c r="BFQ127" s="379"/>
      <c r="BFR127" s="379"/>
      <c r="BFS127" s="379"/>
      <c r="BFT127" s="379"/>
      <c r="BFU127" s="379"/>
      <c r="BFV127" s="379"/>
      <c r="BFW127" s="379"/>
      <c r="BFX127" s="379"/>
      <c r="BFY127" s="379"/>
      <c r="BFZ127" s="379"/>
      <c r="BGA127" s="379"/>
      <c r="BGB127" s="379"/>
      <c r="BGC127" s="379"/>
      <c r="BGD127" s="379"/>
      <c r="BGE127" s="379"/>
      <c r="BGF127" s="379"/>
      <c r="BGG127" s="379"/>
      <c r="BGH127" s="379"/>
      <c r="BGI127" s="379"/>
      <c r="BGJ127" s="379"/>
      <c r="BGK127" s="379"/>
      <c r="BGL127" s="379"/>
      <c r="BGM127" s="379"/>
      <c r="BGN127" s="379"/>
      <c r="BGO127" s="379"/>
      <c r="BGP127" s="379"/>
      <c r="BGQ127" s="379"/>
      <c r="BGR127" s="379"/>
      <c r="BGS127" s="379"/>
      <c r="BGT127" s="379"/>
      <c r="BGU127" s="379"/>
      <c r="BGV127" s="379"/>
      <c r="BGW127" s="379"/>
      <c r="BGX127" s="379"/>
      <c r="BGY127" s="379"/>
      <c r="BGZ127" s="379"/>
      <c r="BHA127" s="379"/>
      <c r="BHB127" s="379"/>
      <c r="BHC127" s="379"/>
      <c r="BHD127" s="379"/>
      <c r="BHE127" s="379"/>
      <c r="BHF127" s="379"/>
      <c r="BHG127" s="379"/>
      <c r="BHH127" s="379"/>
      <c r="BHI127" s="379"/>
      <c r="BHJ127" s="379"/>
      <c r="BHK127" s="379"/>
      <c r="BHL127" s="379"/>
      <c r="BHM127" s="379"/>
      <c r="BHN127" s="379"/>
      <c r="BHO127" s="379"/>
      <c r="BHP127" s="379"/>
      <c r="BHQ127" s="379"/>
      <c r="BHR127" s="379"/>
      <c r="BHS127" s="379"/>
      <c r="BHT127" s="379"/>
      <c r="BHU127" s="379"/>
      <c r="BHV127" s="379"/>
      <c r="BHW127" s="379"/>
      <c r="BHX127" s="379"/>
      <c r="BHY127" s="379"/>
      <c r="BHZ127" s="379"/>
      <c r="BIA127" s="379"/>
      <c r="BIB127" s="379"/>
      <c r="BIC127" s="379"/>
      <c r="BID127" s="379"/>
      <c r="BIE127" s="379"/>
      <c r="BIF127" s="379"/>
      <c r="BIG127" s="379"/>
      <c r="BIH127" s="379"/>
      <c r="BII127" s="379"/>
      <c r="BIJ127" s="379"/>
      <c r="BIK127" s="379"/>
      <c r="BIL127" s="379"/>
      <c r="BIM127" s="379"/>
      <c r="BIN127" s="379"/>
      <c r="BIO127" s="379"/>
      <c r="BIP127" s="379"/>
      <c r="BIQ127" s="379"/>
      <c r="BIR127" s="379"/>
      <c r="BIS127" s="379"/>
      <c r="BIT127" s="379"/>
      <c r="BIU127" s="379"/>
      <c r="BIV127" s="379"/>
      <c r="BIW127" s="379"/>
      <c r="BIX127" s="379"/>
      <c r="BIY127" s="379"/>
      <c r="BIZ127" s="379"/>
      <c r="BJA127" s="379"/>
    </row>
    <row r="128" spans="1:1613" s="396" customFormat="1" ht="20.25" thickTop="1" thickBot="1" x14ac:dyDescent="0.35">
      <c r="A128" s="397"/>
      <c r="B128" s="397"/>
      <c r="C128" s="397"/>
      <c r="D128" s="398"/>
      <c r="E128" s="398"/>
      <c r="F128" s="398"/>
      <c r="G128" s="398"/>
      <c r="H128" s="398"/>
      <c r="I128" s="398"/>
      <c r="J128" s="398"/>
      <c r="K128" s="398"/>
      <c r="L128" s="398"/>
      <c r="M128" s="398"/>
      <c r="N128" s="398"/>
      <c r="O128" s="398"/>
      <c r="P128" s="398"/>
      <c r="Q128" s="398"/>
      <c r="R128" s="394"/>
      <c r="S128" s="395"/>
      <c r="T128" s="395"/>
      <c r="U128" s="395"/>
      <c r="V128" s="395"/>
      <c r="W128" s="395"/>
      <c r="X128" s="395"/>
      <c r="Y128" s="395"/>
      <c r="Z128" s="395"/>
      <c r="AA128" s="395"/>
      <c r="AB128" s="395"/>
      <c r="AC128" s="395"/>
      <c r="AD128" s="395"/>
      <c r="AE128" s="395"/>
      <c r="AF128" s="395"/>
      <c r="AG128" s="395"/>
      <c r="AH128" s="395"/>
      <c r="AI128" s="395"/>
      <c r="AJ128" s="395"/>
      <c r="AK128" s="395"/>
      <c r="AL128" s="395"/>
      <c r="AM128" s="395"/>
      <c r="AN128" s="395"/>
      <c r="AO128" s="395"/>
      <c r="AP128" s="395"/>
      <c r="AQ128" s="395"/>
      <c r="AR128" s="395"/>
      <c r="AS128" s="395"/>
      <c r="AT128" s="395"/>
      <c r="AU128" s="395"/>
      <c r="AV128" s="395"/>
      <c r="AW128" s="395"/>
      <c r="AX128" s="395"/>
      <c r="AY128" s="395"/>
      <c r="AZ128" s="395"/>
      <c r="BA128" s="395"/>
      <c r="BB128" s="395"/>
      <c r="BC128" s="395"/>
      <c r="BD128" s="395"/>
      <c r="BE128" s="395"/>
      <c r="BF128" s="395"/>
      <c r="BG128" s="395"/>
      <c r="BH128" s="395"/>
      <c r="BI128" s="395"/>
      <c r="BJ128" s="395"/>
      <c r="BK128" s="395"/>
      <c r="BL128" s="395"/>
      <c r="BM128" s="395"/>
      <c r="BN128" s="395"/>
      <c r="BO128" s="395"/>
      <c r="BP128" s="395"/>
      <c r="BQ128" s="395"/>
      <c r="BR128" s="395"/>
      <c r="BS128" s="395"/>
      <c r="BT128" s="395"/>
      <c r="BU128" s="395"/>
      <c r="BV128" s="395"/>
      <c r="BW128" s="395"/>
      <c r="BX128" s="395"/>
      <c r="BY128" s="395"/>
      <c r="BZ128" s="395"/>
      <c r="CA128" s="395"/>
      <c r="CB128" s="395"/>
      <c r="CC128" s="395"/>
      <c r="CD128" s="395"/>
      <c r="CE128" s="395"/>
      <c r="CF128" s="395"/>
      <c r="CG128" s="395"/>
      <c r="CH128" s="395"/>
      <c r="CI128" s="395"/>
      <c r="CJ128" s="395"/>
      <c r="CK128" s="395"/>
      <c r="CL128" s="395"/>
      <c r="CM128" s="395"/>
      <c r="CN128" s="395"/>
      <c r="CO128" s="395"/>
      <c r="CP128" s="395"/>
      <c r="CQ128" s="395"/>
      <c r="CR128" s="395"/>
      <c r="CS128" s="395"/>
      <c r="CT128" s="395"/>
      <c r="CU128" s="395"/>
      <c r="CV128" s="395"/>
      <c r="CW128" s="395"/>
      <c r="CX128" s="395"/>
      <c r="CY128" s="395"/>
      <c r="CZ128" s="395"/>
      <c r="DA128" s="395"/>
      <c r="DB128" s="395"/>
      <c r="DC128" s="395"/>
      <c r="DD128" s="395"/>
      <c r="DE128" s="395"/>
      <c r="DF128" s="395"/>
      <c r="DG128" s="395"/>
      <c r="DH128" s="395"/>
      <c r="DI128" s="395"/>
      <c r="DJ128" s="395"/>
      <c r="DK128" s="395"/>
      <c r="DL128" s="395"/>
      <c r="DM128" s="395"/>
      <c r="DN128" s="395"/>
      <c r="DO128" s="395"/>
      <c r="DP128" s="395"/>
      <c r="DQ128" s="395"/>
      <c r="DR128" s="395"/>
      <c r="DS128" s="395"/>
      <c r="DT128" s="395"/>
      <c r="DU128" s="395"/>
      <c r="DV128" s="395"/>
      <c r="DW128" s="395"/>
      <c r="DX128" s="395"/>
      <c r="DY128" s="395"/>
      <c r="DZ128" s="395"/>
      <c r="EA128" s="395"/>
      <c r="EB128" s="395"/>
      <c r="EC128" s="395"/>
      <c r="ED128" s="395"/>
      <c r="EE128" s="395"/>
      <c r="EF128" s="395"/>
      <c r="EG128" s="395"/>
      <c r="EH128" s="395"/>
      <c r="EI128" s="395"/>
      <c r="EJ128" s="395"/>
      <c r="EK128" s="395"/>
      <c r="EL128" s="395"/>
      <c r="EM128" s="395"/>
      <c r="EN128" s="395"/>
      <c r="EO128" s="395"/>
      <c r="EP128" s="395"/>
      <c r="EQ128" s="395"/>
      <c r="ER128" s="395"/>
      <c r="ES128" s="395"/>
      <c r="ET128" s="395"/>
      <c r="EU128" s="395"/>
      <c r="EV128" s="395"/>
      <c r="EW128" s="395"/>
      <c r="EX128" s="395"/>
      <c r="EY128" s="395"/>
      <c r="EZ128" s="395"/>
      <c r="FA128" s="395"/>
      <c r="FB128" s="395"/>
      <c r="FC128" s="395"/>
      <c r="FD128" s="395"/>
      <c r="FE128" s="395"/>
      <c r="FF128" s="395"/>
      <c r="FG128" s="395"/>
      <c r="FH128" s="395"/>
      <c r="FI128" s="395"/>
      <c r="FJ128" s="395"/>
      <c r="FK128" s="395"/>
      <c r="FL128" s="395"/>
      <c r="FM128" s="395"/>
      <c r="FN128" s="395"/>
      <c r="FO128" s="395"/>
      <c r="FP128" s="395"/>
      <c r="FQ128" s="395"/>
      <c r="FR128" s="395"/>
      <c r="FS128" s="395"/>
      <c r="FT128" s="395"/>
      <c r="FU128" s="395"/>
      <c r="FV128" s="395"/>
      <c r="FW128" s="395"/>
      <c r="FX128" s="395"/>
      <c r="FY128" s="395"/>
      <c r="FZ128" s="395"/>
      <c r="GA128" s="395"/>
      <c r="GB128" s="395"/>
      <c r="GC128" s="395"/>
      <c r="GD128" s="395"/>
      <c r="GE128" s="395"/>
      <c r="GF128" s="395"/>
      <c r="GG128" s="395"/>
      <c r="GH128" s="395"/>
      <c r="GI128" s="395"/>
      <c r="GJ128" s="395"/>
      <c r="GK128" s="395"/>
      <c r="GL128" s="395"/>
      <c r="GM128" s="395"/>
      <c r="GN128" s="395"/>
      <c r="GO128" s="395"/>
      <c r="GP128" s="395"/>
      <c r="GQ128" s="395"/>
      <c r="GR128" s="395"/>
      <c r="GS128" s="395"/>
      <c r="GT128" s="395"/>
      <c r="GU128" s="395"/>
      <c r="GV128" s="395"/>
      <c r="GW128" s="395"/>
      <c r="GX128" s="395"/>
      <c r="GY128" s="395"/>
      <c r="GZ128" s="395"/>
      <c r="HA128" s="395"/>
      <c r="HB128" s="395"/>
      <c r="HC128" s="395"/>
      <c r="HD128" s="395"/>
      <c r="HE128" s="395"/>
      <c r="HF128" s="395"/>
      <c r="HG128" s="395"/>
      <c r="HH128" s="395"/>
      <c r="HI128" s="395"/>
      <c r="HJ128" s="395"/>
      <c r="HK128" s="395"/>
      <c r="HL128" s="395"/>
      <c r="HM128" s="395"/>
      <c r="HN128" s="395"/>
      <c r="HO128" s="395"/>
      <c r="HP128" s="395"/>
      <c r="HQ128" s="395"/>
      <c r="HR128" s="395"/>
      <c r="HS128" s="395"/>
      <c r="HT128" s="395"/>
      <c r="HU128" s="395"/>
      <c r="HV128" s="395"/>
      <c r="HW128" s="395"/>
      <c r="HX128" s="395"/>
      <c r="HY128" s="395"/>
      <c r="HZ128" s="395"/>
      <c r="IA128" s="395"/>
      <c r="IB128" s="395"/>
      <c r="IC128" s="395"/>
      <c r="ID128" s="395"/>
      <c r="IE128" s="395"/>
      <c r="IF128" s="395"/>
      <c r="IG128" s="395"/>
      <c r="IH128" s="395"/>
      <c r="II128" s="395"/>
      <c r="IJ128" s="395"/>
      <c r="IK128" s="395"/>
      <c r="IL128" s="395"/>
      <c r="IM128" s="395"/>
      <c r="IN128" s="395"/>
      <c r="IO128" s="395"/>
      <c r="IP128" s="395"/>
      <c r="IQ128" s="395"/>
      <c r="IR128" s="395"/>
      <c r="IS128" s="395"/>
      <c r="IT128" s="395"/>
      <c r="IU128" s="395"/>
      <c r="IV128" s="395"/>
      <c r="IW128" s="395"/>
      <c r="IX128" s="395"/>
      <c r="IY128" s="395"/>
      <c r="IZ128" s="395"/>
      <c r="JA128" s="395"/>
      <c r="JB128" s="395"/>
      <c r="JC128" s="395"/>
      <c r="JD128" s="395"/>
      <c r="JE128" s="395"/>
      <c r="JF128" s="395"/>
      <c r="JG128" s="395"/>
      <c r="JH128" s="395"/>
      <c r="JI128" s="395"/>
      <c r="JJ128" s="395"/>
      <c r="JK128" s="395"/>
      <c r="JL128" s="395"/>
      <c r="JM128" s="395"/>
      <c r="JN128" s="395"/>
      <c r="JO128" s="395"/>
      <c r="JP128" s="395"/>
      <c r="JQ128" s="395"/>
      <c r="JR128" s="395"/>
      <c r="JS128" s="395"/>
      <c r="JT128" s="395"/>
      <c r="JU128" s="395"/>
      <c r="JV128" s="395"/>
      <c r="JW128" s="395"/>
      <c r="JX128" s="395"/>
      <c r="JY128" s="395"/>
      <c r="JZ128" s="395"/>
      <c r="KA128" s="395"/>
      <c r="KB128" s="395"/>
      <c r="KC128" s="395"/>
      <c r="KD128" s="395"/>
      <c r="KE128" s="395"/>
      <c r="KF128" s="395"/>
      <c r="KG128" s="395"/>
      <c r="KH128" s="395"/>
      <c r="KI128" s="395"/>
      <c r="KJ128" s="395"/>
      <c r="KK128" s="395"/>
      <c r="KL128" s="395"/>
      <c r="KM128" s="395"/>
      <c r="KN128" s="395"/>
      <c r="KO128" s="395"/>
      <c r="KP128" s="395"/>
      <c r="KQ128" s="395"/>
      <c r="KR128" s="395"/>
      <c r="KS128" s="395"/>
      <c r="KT128" s="395"/>
      <c r="KU128" s="395"/>
      <c r="KV128" s="395"/>
      <c r="KW128" s="395"/>
      <c r="KX128" s="395"/>
      <c r="KY128" s="395"/>
      <c r="KZ128" s="395"/>
      <c r="LA128" s="395"/>
      <c r="LB128" s="395"/>
      <c r="LC128" s="395"/>
      <c r="LD128" s="395"/>
      <c r="LE128" s="395"/>
      <c r="LF128" s="395"/>
      <c r="LG128" s="395"/>
      <c r="LH128" s="395"/>
      <c r="LI128" s="395"/>
      <c r="LJ128" s="395"/>
      <c r="LK128" s="395"/>
      <c r="LL128" s="395"/>
      <c r="LM128" s="395"/>
      <c r="LN128" s="395"/>
      <c r="LO128" s="395"/>
      <c r="LP128" s="395"/>
      <c r="LQ128" s="395"/>
      <c r="LR128" s="395"/>
      <c r="LS128" s="395"/>
      <c r="LT128" s="395"/>
      <c r="LU128" s="395"/>
      <c r="LV128" s="395"/>
      <c r="LW128" s="395"/>
      <c r="LX128" s="395"/>
      <c r="LY128" s="395"/>
      <c r="LZ128" s="395"/>
      <c r="MA128" s="395"/>
      <c r="MB128" s="395"/>
      <c r="MC128" s="395"/>
      <c r="MD128" s="395"/>
      <c r="ME128" s="395"/>
      <c r="MF128" s="395"/>
      <c r="MG128" s="395"/>
      <c r="MH128" s="395"/>
      <c r="MI128" s="395"/>
      <c r="MJ128" s="395"/>
      <c r="MK128" s="395"/>
      <c r="ML128" s="395"/>
      <c r="MM128" s="395"/>
      <c r="MN128" s="395"/>
      <c r="MO128" s="395"/>
      <c r="MP128" s="395"/>
      <c r="MQ128" s="395"/>
      <c r="MR128" s="395"/>
      <c r="MS128" s="395"/>
      <c r="MT128" s="395"/>
      <c r="MU128" s="395"/>
      <c r="MV128" s="395"/>
      <c r="MW128" s="395"/>
      <c r="MX128" s="395"/>
      <c r="MY128" s="395"/>
      <c r="MZ128" s="395"/>
      <c r="NA128" s="395"/>
      <c r="NB128" s="395"/>
      <c r="NC128" s="395"/>
      <c r="ND128" s="395"/>
      <c r="NE128" s="395"/>
      <c r="NF128" s="395"/>
      <c r="NG128" s="395"/>
      <c r="NH128" s="395"/>
      <c r="NI128" s="395"/>
      <c r="NJ128" s="395"/>
      <c r="NK128" s="395"/>
      <c r="NL128" s="395"/>
      <c r="NM128" s="395"/>
      <c r="NN128" s="395"/>
      <c r="NO128" s="395"/>
      <c r="NP128" s="395"/>
      <c r="NQ128" s="395"/>
      <c r="NR128" s="395"/>
      <c r="NS128" s="395"/>
      <c r="NT128" s="395"/>
      <c r="NU128" s="395"/>
      <c r="NV128" s="395"/>
      <c r="NW128" s="395"/>
      <c r="NX128" s="395"/>
      <c r="NY128" s="395"/>
      <c r="NZ128" s="395"/>
      <c r="OA128" s="395"/>
      <c r="OB128" s="395"/>
      <c r="OC128" s="395"/>
      <c r="OD128" s="395"/>
      <c r="OE128" s="395"/>
      <c r="OF128" s="395"/>
      <c r="OG128" s="395"/>
      <c r="OH128" s="395"/>
      <c r="OI128" s="395"/>
      <c r="OJ128" s="395"/>
      <c r="OK128" s="395"/>
      <c r="OL128" s="395"/>
      <c r="OM128" s="395"/>
      <c r="ON128" s="395"/>
      <c r="OO128" s="395"/>
      <c r="OP128" s="395"/>
      <c r="OQ128" s="395"/>
      <c r="OR128" s="395"/>
      <c r="OS128" s="395"/>
      <c r="OT128" s="395"/>
      <c r="OU128" s="395"/>
      <c r="OV128" s="395"/>
      <c r="OW128" s="395"/>
      <c r="OX128" s="395"/>
      <c r="OY128" s="395"/>
      <c r="OZ128" s="395"/>
      <c r="PA128" s="395"/>
      <c r="PB128" s="395"/>
      <c r="PC128" s="395"/>
      <c r="PD128" s="395"/>
      <c r="PE128" s="395"/>
      <c r="PF128" s="395"/>
      <c r="PG128" s="395"/>
      <c r="PH128" s="395"/>
      <c r="PI128" s="395"/>
      <c r="PJ128" s="395"/>
      <c r="PK128" s="395"/>
      <c r="PL128" s="395"/>
      <c r="PM128" s="395"/>
      <c r="PN128" s="395"/>
      <c r="PO128" s="395"/>
      <c r="PP128" s="395"/>
      <c r="PQ128" s="395"/>
      <c r="PR128" s="395"/>
      <c r="PS128" s="395"/>
      <c r="PT128" s="395"/>
      <c r="PU128" s="395"/>
      <c r="PV128" s="395"/>
      <c r="PW128" s="395"/>
      <c r="PX128" s="395"/>
      <c r="PY128" s="395"/>
      <c r="PZ128" s="395"/>
      <c r="QA128" s="395"/>
      <c r="QB128" s="395"/>
      <c r="QC128" s="395"/>
      <c r="QD128" s="395"/>
      <c r="QE128" s="395"/>
      <c r="QF128" s="395"/>
      <c r="QG128" s="395"/>
      <c r="QH128" s="395"/>
      <c r="QI128" s="395"/>
      <c r="QJ128" s="395"/>
      <c r="QK128" s="395"/>
      <c r="QL128" s="395"/>
      <c r="QM128" s="395"/>
      <c r="QN128" s="395"/>
      <c r="QO128" s="395"/>
      <c r="QP128" s="395"/>
      <c r="QQ128" s="395"/>
      <c r="QR128" s="395"/>
      <c r="QS128" s="395"/>
      <c r="QT128" s="395"/>
      <c r="QU128" s="395"/>
      <c r="QV128" s="395"/>
      <c r="QW128" s="395"/>
      <c r="QX128" s="395"/>
      <c r="QY128" s="395"/>
      <c r="QZ128" s="395"/>
      <c r="RA128" s="395"/>
      <c r="RB128" s="395"/>
      <c r="RC128" s="395"/>
      <c r="RD128" s="395"/>
      <c r="RE128" s="395"/>
      <c r="RF128" s="395"/>
      <c r="RG128" s="395"/>
      <c r="RH128" s="395"/>
      <c r="RI128" s="395"/>
      <c r="RJ128" s="395"/>
      <c r="RK128" s="395"/>
      <c r="RL128" s="395"/>
      <c r="RM128" s="395"/>
      <c r="RN128" s="395"/>
      <c r="RO128" s="395"/>
      <c r="RP128" s="395"/>
      <c r="RQ128" s="395"/>
      <c r="RR128" s="395"/>
      <c r="RS128" s="395"/>
      <c r="RT128" s="395"/>
      <c r="RU128" s="395"/>
      <c r="RV128" s="395"/>
      <c r="RW128" s="395"/>
      <c r="RX128" s="395"/>
      <c r="RY128" s="395"/>
      <c r="RZ128" s="395"/>
      <c r="SA128" s="395"/>
      <c r="SB128" s="395"/>
      <c r="SC128" s="395"/>
      <c r="SD128" s="395"/>
      <c r="SE128" s="395"/>
      <c r="SF128" s="395"/>
      <c r="SG128" s="395"/>
      <c r="SH128" s="395"/>
      <c r="SI128" s="395"/>
      <c r="SJ128" s="395"/>
      <c r="SK128" s="395"/>
      <c r="SL128" s="395"/>
      <c r="SM128" s="395"/>
      <c r="SN128" s="395"/>
      <c r="SO128" s="395"/>
      <c r="SP128" s="395"/>
      <c r="SQ128" s="395"/>
      <c r="SR128" s="395"/>
      <c r="SS128" s="395"/>
      <c r="ST128" s="395"/>
      <c r="SU128" s="395"/>
      <c r="SV128" s="395"/>
      <c r="SW128" s="395"/>
      <c r="SX128" s="395"/>
      <c r="SY128" s="395"/>
      <c r="SZ128" s="395"/>
      <c r="TA128" s="395"/>
      <c r="TB128" s="395"/>
      <c r="TC128" s="395"/>
      <c r="TD128" s="395"/>
      <c r="TE128" s="395"/>
      <c r="TF128" s="395"/>
      <c r="TG128" s="395"/>
      <c r="TH128" s="395"/>
      <c r="TI128" s="395"/>
      <c r="TJ128" s="395"/>
      <c r="TK128" s="395"/>
      <c r="TL128" s="395"/>
      <c r="TM128" s="395"/>
      <c r="TN128" s="395"/>
      <c r="TO128" s="395"/>
      <c r="TP128" s="395"/>
      <c r="TQ128" s="395"/>
      <c r="TR128" s="395"/>
      <c r="TS128" s="395"/>
      <c r="TT128" s="395"/>
      <c r="TU128" s="395"/>
      <c r="TV128" s="395"/>
      <c r="TW128" s="395"/>
      <c r="TX128" s="395"/>
      <c r="TY128" s="395"/>
      <c r="TZ128" s="395"/>
      <c r="UA128" s="395"/>
      <c r="UB128" s="395"/>
      <c r="UC128" s="395"/>
      <c r="UD128" s="395"/>
      <c r="UE128" s="395"/>
      <c r="UF128" s="395"/>
      <c r="UG128" s="395"/>
      <c r="UH128" s="395"/>
      <c r="UI128" s="395"/>
      <c r="UJ128" s="395"/>
      <c r="UK128" s="395"/>
      <c r="UL128" s="395"/>
      <c r="UM128" s="395"/>
      <c r="UN128" s="395"/>
      <c r="UO128" s="395"/>
      <c r="UP128" s="395"/>
      <c r="UQ128" s="395"/>
      <c r="UR128" s="395"/>
      <c r="US128" s="395"/>
      <c r="UT128" s="395"/>
      <c r="UU128" s="395"/>
      <c r="UV128" s="395"/>
      <c r="UW128" s="395"/>
      <c r="UX128" s="395"/>
      <c r="UY128" s="395"/>
      <c r="UZ128" s="395"/>
      <c r="VA128" s="395"/>
      <c r="VB128" s="395"/>
      <c r="VC128" s="395"/>
      <c r="VD128" s="395"/>
      <c r="VE128" s="395"/>
      <c r="VF128" s="395"/>
      <c r="VG128" s="395"/>
      <c r="VH128" s="395"/>
      <c r="VI128" s="395"/>
      <c r="VJ128" s="395"/>
      <c r="VK128" s="395"/>
      <c r="VL128" s="395"/>
      <c r="VM128" s="395"/>
      <c r="VN128" s="395"/>
      <c r="VO128" s="395"/>
      <c r="VP128" s="395"/>
      <c r="VQ128" s="395"/>
      <c r="VR128" s="395"/>
      <c r="VS128" s="395"/>
      <c r="VT128" s="395"/>
      <c r="VU128" s="395"/>
      <c r="VV128" s="395"/>
      <c r="VW128" s="395"/>
      <c r="VX128" s="395"/>
      <c r="VY128" s="395"/>
      <c r="VZ128" s="395"/>
      <c r="WA128" s="395"/>
      <c r="WB128" s="395"/>
      <c r="WC128" s="395"/>
      <c r="WD128" s="395"/>
      <c r="WE128" s="395"/>
      <c r="WF128" s="395"/>
      <c r="WG128" s="395"/>
      <c r="WH128" s="395"/>
      <c r="WI128" s="395"/>
      <c r="WJ128" s="395"/>
      <c r="WK128" s="395"/>
      <c r="WL128" s="395"/>
      <c r="WM128" s="395"/>
      <c r="WN128" s="395"/>
      <c r="WO128" s="395"/>
      <c r="WP128" s="395"/>
      <c r="WQ128" s="395"/>
      <c r="WR128" s="395"/>
      <c r="WS128" s="395"/>
      <c r="WT128" s="395"/>
      <c r="WU128" s="395"/>
      <c r="WV128" s="395"/>
      <c r="WW128" s="395"/>
      <c r="WX128" s="395"/>
      <c r="WY128" s="395"/>
      <c r="WZ128" s="395"/>
      <c r="XA128" s="395"/>
      <c r="XB128" s="395"/>
      <c r="XC128" s="395"/>
      <c r="XD128" s="395"/>
      <c r="XE128" s="395"/>
      <c r="XF128" s="395"/>
      <c r="XG128" s="395"/>
      <c r="XH128" s="395"/>
      <c r="XI128" s="395"/>
      <c r="XJ128" s="395"/>
      <c r="XK128" s="395"/>
      <c r="XL128" s="395"/>
      <c r="XM128" s="395"/>
      <c r="XN128" s="395"/>
      <c r="XO128" s="395"/>
      <c r="XP128" s="395"/>
      <c r="XQ128" s="395"/>
      <c r="XR128" s="395"/>
      <c r="XS128" s="395"/>
      <c r="XT128" s="395"/>
      <c r="XU128" s="395"/>
      <c r="XV128" s="395"/>
      <c r="XW128" s="395"/>
      <c r="XX128" s="395"/>
      <c r="XY128" s="395"/>
      <c r="XZ128" s="395"/>
      <c r="YA128" s="395"/>
      <c r="YB128" s="395"/>
      <c r="YC128" s="395"/>
      <c r="YD128" s="395"/>
      <c r="YE128" s="395"/>
      <c r="YF128" s="395"/>
      <c r="YG128" s="395"/>
      <c r="YH128" s="395"/>
      <c r="YI128" s="395"/>
      <c r="YJ128" s="395"/>
      <c r="YK128" s="395"/>
      <c r="YL128" s="395"/>
      <c r="YM128" s="395"/>
      <c r="YN128" s="395"/>
      <c r="YO128" s="395"/>
      <c r="YP128" s="395"/>
      <c r="YQ128" s="395"/>
      <c r="YR128" s="395"/>
      <c r="YS128" s="395"/>
      <c r="YT128" s="395"/>
      <c r="YU128" s="395"/>
      <c r="YV128" s="395"/>
      <c r="YW128" s="395"/>
      <c r="YX128" s="395"/>
      <c r="YY128" s="395"/>
      <c r="YZ128" s="395"/>
      <c r="ZA128" s="395"/>
      <c r="ZB128" s="395"/>
      <c r="ZC128" s="395"/>
      <c r="ZD128" s="395"/>
      <c r="ZE128" s="395"/>
      <c r="ZF128" s="395"/>
      <c r="ZG128" s="395"/>
      <c r="ZH128" s="395"/>
      <c r="ZI128" s="395"/>
      <c r="ZJ128" s="395"/>
      <c r="ZK128" s="395"/>
      <c r="ZL128" s="395"/>
      <c r="ZM128" s="395"/>
      <c r="ZN128" s="395"/>
      <c r="ZO128" s="395"/>
      <c r="ZP128" s="395"/>
      <c r="ZQ128" s="395"/>
      <c r="ZR128" s="395"/>
      <c r="ZS128" s="395"/>
      <c r="ZT128" s="395"/>
      <c r="ZU128" s="395"/>
      <c r="ZV128" s="395"/>
      <c r="ZW128" s="395"/>
      <c r="ZX128" s="395"/>
      <c r="ZY128" s="395"/>
      <c r="ZZ128" s="395"/>
      <c r="AAA128" s="395"/>
      <c r="AAB128" s="395"/>
      <c r="AAC128" s="395"/>
      <c r="AAD128" s="395"/>
      <c r="AAE128" s="395"/>
      <c r="AAF128" s="395"/>
      <c r="AAG128" s="395"/>
      <c r="AAH128" s="395"/>
      <c r="AAI128" s="395"/>
      <c r="AAJ128" s="395"/>
      <c r="AAK128" s="395"/>
      <c r="AAL128" s="395"/>
      <c r="AAM128" s="395"/>
      <c r="AAN128" s="395"/>
      <c r="AAO128" s="395"/>
      <c r="AAP128" s="395"/>
      <c r="AAQ128" s="395"/>
      <c r="AAR128" s="395"/>
      <c r="AAS128" s="395"/>
      <c r="AAT128" s="395"/>
      <c r="AAU128" s="395"/>
      <c r="AAV128" s="395"/>
      <c r="AAW128" s="395"/>
      <c r="AAX128" s="395"/>
      <c r="AAY128" s="395"/>
      <c r="AAZ128" s="395"/>
      <c r="ABA128" s="395"/>
      <c r="ABB128" s="395"/>
      <c r="ABC128" s="395"/>
      <c r="ABD128" s="395"/>
      <c r="ABE128" s="395"/>
      <c r="ABF128" s="395"/>
      <c r="ABG128" s="395"/>
      <c r="ABH128" s="395"/>
      <c r="ABI128" s="395"/>
      <c r="ABJ128" s="395"/>
      <c r="ABK128" s="395"/>
      <c r="ABL128" s="395"/>
      <c r="ABM128" s="395"/>
      <c r="ABN128" s="395"/>
      <c r="ABO128" s="395"/>
      <c r="ABP128" s="395"/>
      <c r="ABQ128" s="395"/>
      <c r="ABR128" s="395"/>
      <c r="ABS128" s="395"/>
      <c r="ABT128" s="395"/>
      <c r="ABU128" s="395"/>
      <c r="ABV128" s="395"/>
      <c r="ABW128" s="395"/>
      <c r="ABX128" s="395"/>
      <c r="ABY128" s="395"/>
      <c r="ABZ128" s="395"/>
      <c r="ACA128" s="395"/>
      <c r="ACB128" s="395"/>
      <c r="ACC128" s="395"/>
      <c r="ACD128" s="395"/>
      <c r="ACE128" s="395"/>
      <c r="ACF128" s="395"/>
      <c r="ACG128" s="395"/>
      <c r="ACH128" s="395"/>
      <c r="ACI128" s="395"/>
      <c r="ACJ128" s="395"/>
      <c r="ACK128" s="395"/>
      <c r="ACL128" s="395"/>
      <c r="ACM128" s="395"/>
      <c r="ACN128" s="395"/>
      <c r="ACO128" s="395"/>
      <c r="ACP128" s="395"/>
      <c r="ACQ128" s="395"/>
      <c r="ACR128" s="395"/>
      <c r="ACS128" s="395"/>
      <c r="ACT128" s="395"/>
      <c r="ACU128" s="395"/>
      <c r="ACV128" s="395"/>
      <c r="ACW128" s="395"/>
      <c r="ACX128" s="395"/>
      <c r="ACY128" s="395"/>
      <c r="ACZ128" s="395"/>
      <c r="ADA128" s="395"/>
      <c r="ADB128" s="395"/>
      <c r="ADC128" s="395"/>
      <c r="ADD128" s="395"/>
      <c r="ADE128" s="395"/>
      <c r="ADF128" s="395"/>
      <c r="ADG128" s="395"/>
      <c r="ADH128" s="395"/>
      <c r="ADI128" s="395"/>
      <c r="ADJ128" s="395"/>
      <c r="ADK128" s="395"/>
      <c r="ADL128" s="395"/>
      <c r="ADM128" s="395"/>
      <c r="ADN128" s="395"/>
      <c r="ADO128" s="395"/>
      <c r="ADP128" s="395"/>
      <c r="ADQ128" s="395"/>
      <c r="ADR128" s="395"/>
      <c r="ADS128" s="395"/>
      <c r="ADT128" s="395"/>
      <c r="ADU128" s="395"/>
      <c r="ADV128" s="395"/>
      <c r="ADW128" s="395"/>
      <c r="ADX128" s="395"/>
      <c r="ADY128" s="395"/>
      <c r="ADZ128" s="395"/>
      <c r="AEA128" s="395"/>
      <c r="AEB128" s="395"/>
      <c r="AEC128" s="395"/>
      <c r="AED128" s="395"/>
      <c r="AEE128" s="395"/>
      <c r="AEF128" s="395"/>
      <c r="AEG128" s="395"/>
      <c r="AEH128" s="395"/>
      <c r="AEI128" s="395"/>
      <c r="AEJ128" s="395"/>
      <c r="AEK128" s="395"/>
      <c r="AEL128" s="395"/>
      <c r="AEM128" s="395"/>
      <c r="AEN128" s="395"/>
      <c r="AEO128" s="395"/>
      <c r="AEP128" s="395"/>
      <c r="AEQ128" s="395"/>
      <c r="AER128" s="395"/>
      <c r="AES128" s="395"/>
      <c r="AET128" s="395"/>
      <c r="AEU128" s="395"/>
      <c r="AEV128" s="395"/>
      <c r="AEW128" s="395"/>
      <c r="AEX128" s="395"/>
      <c r="AEY128" s="395"/>
      <c r="AEZ128" s="395"/>
      <c r="AFA128" s="395"/>
      <c r="AFB128" s="395"/>
      <c r="AFC128" s="395"/>
      <c r="AFD128" s="395"/>
      <c r="AFE128" s="395"/>
      <c r="AFF128" s="395"/>
      <c r="AFG128" s="395"/>
      <c r="AFH128" s="395"/>
      <c r="AFI128" s="395"/>
      <c r="AFJ128" s="395"/>
      <c r="AFK128" s="395"/>
      <c r="AFL128" s="395"/>
      <c r="AFM128" s="395"/>
      <c r="AFN128" s="395"/>
      <c r="AFO128" s="395"/>
      <c r="AFP128" s="395"/>
      <c r="AFQ128" s="395"/>
      <c r="AFR128" s="395"/>
      <c r="AFS128" s="395"/>
      <c r="AFT128" s="395"/>
      <c r="AFU128" s="395"/>
      <c r="AFV128" s="395"/>
      <c r="AFW128" s="395"/>
      <c r="AFX128" s="395"/>
      <c r="AFY128" s="395"/>
      <c r="AFZ128" s="395"/>
      <c r="AGA128" s="395"/>
      <c r="AGB128" s="395"/>
      <c r="AGC128" s="395"/>
      <c r="AGD128" s="395"/>
      <c r="AGE128" s="395"/>
      <c r="AGF128" s="395"/>
      <c r="AGG128" s="395"/>
      <c r="AGH128" s="395"/>
      <c r="AGI128" s="395"/>
      <c r="AGJ128" s="395"/>
      <c r="AGK128" s="395"/>
      <c r="AGL128" s="395"/>
      <c r="AGM128" s="395"/>
      <c r="AGN128" s="395"/>
      <c r="AGO128" s="395"/>
      <c r="AGP128" s="395"/>
      <c r="AGQ128" s="395"/>
      <c r="AGR128" s="395"/>
      <c r="AGS128" s="395"/>
      <c r="AGT128" s="395"/>
      <c r="AGU128" s="395"/>
      <c r="AGV128" s="395"/>
      <c r="AGW128" s="395"/>
      <c r="AGX128" s="395"/>
      <c r="AGY128" s="395"/>
      <c r="AGZ128" s="395"/>
      <c r="AHA128" s="395"/>
      <c r="AHB128" s="395"/>
      <c r="AHC128" s="395"/>
      <c r="AHD128" s="395"/>
      <c r="AHE128" s="395"/>
      <c r="AHF128" s="395"/>
      <c r="AHG128" s="395"/>
      <c r="AHH128" s="395"/>
      <c r="AHI128" s="395"/>
      <c r="AHJ128" s="395"/>
      <c r="AHK128" s="395"/>
      <c r="AHL128" s="395"/>
      <c r="AHM128" s="395"/>
      <c r="AHN128" s="395"/>
      <c r="AHO128" s="395"/>
      <c r="AHP128" s="395"/>
      <c r="AHQ128" s="395"/>
      <c r="AHR128" s="395"/>
      <c r="AHS128" s="395"/>
      <c r="AHT128" s="395"/>
      <c r="AHU128" s="395"/>
      <c r="AHV128" s="395"/>
      <c r="AHW128" s="395"/>
      <c r="AHX128" s="395"/>
      <c r="AHY128" s="395"/>
      <c r="AHZ128" s="395"/>
      <c r="AIA128" s="395"/>
      <c r="AIB128" s="395"/>
      <c r="AIC128" s="395"/>
      <c r="AID128" s="395"/>
      <c r="AIE128" s="395"/>
      <c r="AIF128" s="395"/>
      <c r="AIG128" s="395"/>
      <c r="AIH128" s="395"/>
      <c r="AII128" s="395"/>
      <c r="AIJ128" s="395"/>
      <c r="AIK128" s="395"/>
      <c r="AIL128" s="395"/>
      <c r="AIM128" s="395"/>
      <c r="AIN128" s="395"/>
      <c r="AIO128" s="395"/>
      <c r="AIP128" s="395"/>
      <c r="AIQ128" s="395"/>
      <c r="AIR128" s="395"/>
      <c r="AIS128" s="395"/>
      <c r="AIT128" s="395"/>
      <c r="AIU128" s="395"/>
      <c r="AIV128" s="395"/>
      <c r="AIW128" s="395"/>
      <c r="AIX128" s="395"/>
      <c r="AIY128" s="395"/>
      <c r="AIZ128" s="395"/>
      <c r="AJA128" s="395"/>
      <c r="AJB128" s="395"/>
      <c r="AJC128" s="395"/>
      <c r="AJD128" s="395"/>
      <c r="AJE128" s="395"/>
      <c r="AJF128" s="395"/>
      <c r="AJG128" s="395"/>
      <c r="AJH128" s="395"/>
      <c r="AJI128" s="395"/>
      <c r="AJJ128" s="395"/>
      <c r="AJK128" s="395"/>
      <c r="AJL128" s="395"/>
      <c r="AJM128" s="395"/>
      <c r="AJN128" s="395"/>
      <c r="AJO128" s="395"/>
      <c r="AJP128" s="395"/>
      <c r="AJQ128" s="395"/>
      <c r="AJR128" s="395"/>
      <c r="AJS128" s="395"/>
      <c r="AJT128" s="395"/>
      <c r="AJU128" s="395"/>
      <c r="AJV128" s="395"/>
      <c r="AJW128" s="395"/>
      <c r="AJX128" s="395"/>
      <c r="AJY128" s="395"/>
      <c r="AJZ128" s="395"/>
      <c r="AKA128" s="395"/>
      <c r="AKB128" s="395"/>
      <c r="AKC128" s="395"/>
      <c r="AKD128" s="395"/>
      <c r="AKE128" s="395"/>
      <c r="AKF128" s="395"/>
      <c r="AKG128" s="395"/>
      <c r="AKH128" s="395"/>
      <c r="AKI128" s="395"/>
      <c r="AKJ128" s="395"/>
      <c r="AKK128" s="395"/>
      <c r="AKL128" s="395"/>
      <c r="AKM128" s="395"/>
      <c r="AKN128" s="395"/>
      <c r="AKO128" s="395"/>
      <c r="AKP128" s="395"/>
      <c r="AKQ128" s="395"/>
      <c r="AKR128" s="395"/>
      <c r="AKS128" s="395"/>
      <c r="AKT128" s="395"/>
      <c r="AKU128" s="395"/>
      <c r="AKV128" s="395"/>
      <c r="AKW128" s="395"/>
      <c r="AKX128" s="395"/>
      <c r="AKY128" s="395"/>
      <c r="AKZ128" s="395"/>
      <c r="ALA128" s="395"/>
      <c r="ALB128" s="395"/>
      <c r="ALC128" s="395"/>
      <c r="ALD128" s="395"/>
      <c r="ALE128" s="395"/>
      <c r="ALF128" s="395"/>
      <c r="ALG128" s="395"/>
      <c r="ALH128" s="395"/>
      <c r="ALI128" s="395"/>
      <c r="ALJ128" s="395"/>
      <c r="ALK128" s="395"/>
      <c r="ALL128" s="395"/>
      <c r="ALM128" s="395"/>
      <c r="ALN128" s="395"/>
      <c r="ALO128" s="395"/>
      <c r="ALP128" s="395"/>
      <c r="ALQ128" s="395"/>
      <c r="ALR128" s="395"/>
      <c r="ALS128" s="395"/>
      <c r="ALT128" s="395"/>
      <c r="ALU128" s="395"/>
      <c r="ALV128" s="395"/>
      <c r="ALW128" s="395"/>
      <c r="ALX128" s="395"/>
      <c r="ALY128" s="395"/>
      <c r="ALZ128" s="395"/>
      <c r="AMA128" s="395"/>
      <c r="AMB128" s="395"/>
      <c r="AMC128" s="395"/>
      <c r="AMD128" s="395"/>
      <c r="AME128" s="395"/>
      <c r="AMF128" s="395"/>
      <c r="AMG128" s="395"/>
      <c r="AMH128" s="395"/>
      <c r="AMI128" s="395"/>
      <c r="AMJ128" s="395"/>
      <c r="AMK128" s="395"/>
      <c r="AML128" s="395"/>
      <c r="AMM128" s="395"/>
      <c r="AMN128" s="395"/>
      <c r="AMO128" s="395"/>
      <c r="AMP128" s="395"/>
      <c r="AMQ128" s="395"/>
      <c r="AMR128" s="395"/>
      <c r="AMS128" s="395"/>
      <c r="AMT128" s="395"/>
      <c r="AMU128" s="395"/>
      <c r="AMV128" s="395"/>
      <c r="AMW128" s="395"/>
      <c r="AMX128" s="395"/>
      <c r="AMY128" s="395"/>
      <c r="AMZ128" s="395"/>
      <c r="ANA128" s="395"/>
      <c r="ANB128" s="395"/>
      <c r="ANC128" s="395"/>
      <c r="AND128" s="395"/>
      <c r="ANE128" s="395"/>
      <c r="ANF128" s="395"/>
      <c r="ANG128" s="395"/>
      <c r="ANH128" s="395"/>
      <c r="ANI128" s="395"/>
      <c r="ANJ128" s="395"/>
      <c r="ANK128" s="395"/>
      <c r="ANL128" s="395"/>
      <c r="ANM128" s="395"/>
      <c r="ANN128" s="395"/>
      <c r="ANO128" s="395"/>
      <c r="ANP128" s="395"/>
      <c r="ANQ128" s="395"/>
      <c r="ANR128" s="395"/>
      <c r="ANS128" s="395"/>
      <c r="ANT128" s="395"/>
      <c r="ANU128" s="395"/>
      <c r="ANV128" s="395"/>
      <c r="ANW128" s="395"/>
      <c r="ANX128" s="395"/>
      <c r="ANY128" s="395"/>
      <c r="ANZ128" s="395"/>
      <c r="AOA128" s="395"/>
      <c r="AOB128" s="395"/>
      <c r="AOC128" s="395"/>
      <c r="AOD128" s="395"/>
      <c r="AOE128" s="395"/>
      <c r="AOF128" s="395"/>
      <c r="AOG128" s="395"/>
      <c r="AOH128" s="395"/>
      <c r="AOI128" s="395"/>
      <c r="AOJ128" s="395"/>
      <c r="AOK128" s="395"/>
      <c r="AOL128" s="395"/>
      <c r="AOM128" s="395"/>
      <c r="AON128" s="395"/>
      <c r="AOO128" s="395"/>
      <c r="AOP128" s="395"/>
      <c r="AOQ128" s="395"/>
      <c r="AOR128" s="395"/>
      <c r="AOS128" s="395"/>
      <c r="AOT128" s="395"/>
      <c r="AOU128" s="395"/>
      <c r="AOV128" s="395"/>
      <c r="AOW128" s="395"/>
      <c r="AOX128" s="395"/>
      <c r="AOY128" s="395"/>
      <c r="AOZ128" s="395"/>
      <c r="APA128" s="395"/>
      <c r="APB128" s="395"/>
      <c r="APC128" s="395"/>
      <c r="APD128" s="395"/>
      <c r="APE128" s="395"/>
      <c r="APF128" s="395"/>
      <c r="APG128" s="395"/>
      <c r="APH128" s="395"/>
      <c r="API128" s="395"/>
      <c r="APJ128" s="395"/>
      <c r="APK128" s="395"/>
      <c r="APL128" s="395"/>
      <c r="APM128" s="395"/>
      <c r="APN128" s="395"/>
      <c r="APO128" s="395"/>
      <c r="APP128" s="395"/>
      <c r="APQ128" s="395"/>
      <c r="APR128" s="395"/>
      <c r="APS128" s="395"/>
      <c r="APT128" s="395"/>
      <c r="APU128" s="395"/>
      <c r="APV128" s="395"/>
      <c r="APW128" s="395"/>
      <c r="APX128" s="395"/>
      <c r="APY128" s="395"/>
      <c r="APZ128" s="395"/>
      <c r="AQA128" s="395"/>
      <c r="AQB128" s="395"/>
      <c r="AQC128" s="395"/>
      <c r="AQD128" s="395"/>
      <c r="AQE128" s="395"/>
      <c r="AQF128" s="395"/>
      <c r="AQG128" s="395"/>
      <c r="AQH128" s="395"/>
      <c r="AQI128" s="395"/>
      <c r="AQJ128" s="395"/>
      <c r="AQK128" s="395"/>
      <c r="AQL128" s="395"/>
      <c r="AQM128" s="395"/>
      <c r="AQN128" s="395"/>
      <c r="AQO128" s="395"/>
      <c r="AQP128" s="395"/>
      <c r="AQQ128" s="395"/>
      <c r="AQR128" s="395"/>
      <c r="AQS128" s="395"/>
      <c r="AQT128" s="395"/>
      <c r="AQU128" s="395"/>
      <c r="AQV128" s="395"/>
      <c r="AQW128" s="395"/>
      <c r="AQX128" s="395"/>
      <c r="AQY128" s="395"/>
      <c r="AQZ128" s="395"/>
      <c r="ARA128" s="395"/>
      <c r="ARB128" s="395"/>
      <c r="ARC128" s="395"/>
      <c r="ARD128" s="395"/>
      <c r="ARE128" s="395"/>
      <c r="ARF128" s="395"/>
      <c r="ARG128" s="395"/>
      <c r="ARH128" s="395"/>
      <c r="ARI128" s="395"/>
      <c r="ARJ128" s="395"/>
      <c r="ARK128" s="395"/>
      <c r="ARL128" s="395"/>
      <c r="ARM128" s="395"/>
      <c r="ARN128" s="395"/>
      <c r="ARO128" s="395"/>
      <c r="ARP128" s="395"/>
      <c r="ARQ128" s="395"/>
      <c r="ARR128" s="395"/>
      <c r="ARS128" s="395"/>
      <c r="ART128" s="395"/>
      <c r="ARU128" s="395"/>
      <c r="ARV128" s="395"/>
      <c r="ARW128" s="395"/>
      <c r="ARX128" s="395"/>
      <c r="ARY128" s="395"/>
      <c r="ARZ128" s="395"/>
      <c r="ASA128" s="395"/>
      <c r="ASB128" s="395"/>
      <c r="ASC128" s="395"/>
      <c r="ASD128" s="395"/>
      <c r="ASE128" s="395"/>
      <c r="ASF128" s="395"/>
      <c r="ASG128" s="395"/>
      <c r="ASH128" s="395"/>
      <c r="ASI128" s="395"/>
      <c r="ASJ128" s="395"/>
      <c r="ASK128" s="395"/>
      <c r="ASL128" s="395"/>
      <c r="ASM128" s="395"/>
      <c r="ASN128" s="395"/>
      <c r="ASO128" s="395"/>
      <c r="ASP128" s="395"/>
      <c r="ASQ128" s="395"/>
      <c r="ASR128" s="395"/>
      <c r="ASS128" s="395"/>
      <c r="AST128" s="395"/>
      <c r="ASU128" s="395"/>
      <c r="ASV128" s="395"/>
      <c r="ASW128" s="395"/>
      <c r="ASX128" s="395"/>
      <c r="ASY128" s="395"/>
      <c r="ASZ128" s="395"/>
      <c r="ATA128" s="395"/>
      <c r="ATB128" s="395"/>
      <c r="ATC128" s="395"/>
      <c r="ATD128" s="395"/>
      <c r="ATE128" s="395"/>
      <c r="ATF128" s="395"/>
      <c r="ATG128" s="395"/>
      <c r="ATH128" s="395"/>
      <c r="ATI128" s="395"/>
      <c r="ATJ128" s="395"/>
      <c r="ATK128" s="395"/>
      <c r="ATL128" s="395"/>
      <c r="ATM128" s="395"/>
      <c r="ATN128" s="395"/>
      <c r="ATO128" s="395"/>
      <c r="ATP128" s="395"/>
      <c r="ATQ128" s="395"/>
      <c r="ATR128" s="395"/>
      <c r="ATS128" s="395"/>
      <c r="ATT128" s="395"/>
      <c r="ATU128" s="395"/>
      <c r="ATV128" s="395"/>
      <c r="ATW128" s="395"/>
      <c r="ATX128" s="395"/>
      <c r="ATY128" s="395"/>
      <c r="ATZ128" s="395"/>
      <c r="AUA128" s="395"/>
      <c r="AUB128" s="395"/>
      <c r="AUC128" s="395"/>
      <c r="AUD128" s="395"/>
      <c r="AUE128" s="395"/>
      <c r="AUF128" s="395"/>
      <c r="AUG128" s="395"/>
      <c r="AUH128" s="395"/>
      <c r="AUI128" s="395"/>
      <c r="AUJ128" s="395"/>
      <c r="AUK128" s="395"/>
      <c r="AUL128" s="395"/>
      <c r="AUM128" s="395"/>
      <c r="AUN128" s="395"/>
      <c r="AUO128" s="395"/>
      <c r="AUP128" s="395"/>
      <c r="AUQ128" s="395"/>
      <c r="AUR128" s="395"/>
      <c r="AUS128" s="395"/>
      <c r="AUT128" s="395"/>
      <c r="AUU128" s="395"/>
      <c r="AUV128" s="395"/>
      <c r="AUW128" s="395"/>
      <c r="AUX128" s="395"/>
      <c r="AUY128" s="395"/>
      <c r="AUZ128" s="395"/>
      <c r="AVA128" s="395"/>
      <c r="AVB128" s="395"/>
      <c r="AVC128" s="395"/>
      <c r="AVD128" s="395"/>
      <c r="AVE128" s="395"/>
      <c r="AVF128" s="395"/>
      <c r="AVG128" s="395"/>
      <c r="AVH128" s="395"/>
      <c r="AVI128" s="395"/>
      <c r="AVJ128" s="395"/>
      <c r="AVK128" s="395"/>
      <c r="AVL128" s="395"/>
      <c r="AVM128" s="395"/>
      <c r="AVN128" s="395"/>
      <c r="AVO128" s="395"/>
      <c r="AVP128" s="395"/>
      <c r="AVQ128" s="395"/>
      <c r="AVR128" s="395"/>
      <c r="AVS128" s="395"/>
      <c r="AVT128" s="395"/>
      <c r="AVU128" s="395"/>
      <c r="AVV128" s="395"/>
      <c r="AVW128" s="395"/>
      <c r="AVX128" s="395"/>
      <c r="AVY128" s="395"/>
      <c r="AVZ128" s="395"/>
      <c r="AWA128" s="395"/>
      <c r="AWB128" s="395"/>
      <c r="AWC128" s="395"/>
      <c r="AWD128" s="395"/>
      <c r="AWE128" s="395"/>
      <c r="AWF128" s="395"/>
      <c r="AWG128" s="395"/>
      <c r="AWH128" s="395"/>
      <c r="AWI128" s="395"/>
      <c r="AWJ128" s="395"/>
      <c r="AWK128" s="395"/>
      <c r="AWL128" s="395"/>
      <c r="AWM128" s="395"/>
      <c r="AWN128" s="395"/>
      <c r="AWO128" s="395"/>
      <c r="AWP128" s="395"/>
      <c r="AWQ128" s="395"/>
      <c r="AWR128" s="395"/>
      <c r="AWS128" s="395"/>
      <c r="AWT128" s="395"/>
      <c r="AWU128" s="395"/>
      <c r="AWV128" s="395"/>
      <c r="AWW128" s="395"/>
      <c r="AWX128" s="395"/>
      <c r="AWY128" s="395"/>
      <c r="AWZ128" s="395"/>
      <c r="AXA128" s="395"/>
      <c r="AXB128" s="395"/>
      <c r="AXC128" s="395"/>
      <c r="AXD128" s="395"/>
      <c r="AXE128" s="395"/>
      <c r="AXF128" s="395"/>
      <c r="AXG128" s="395"/>
      <c r="AXH128" s="395"/>
      <c r="AXI128" s="395"/>
      <c r="AXJ128" s="395"/>
      <c r="AXK128" s="395"/>
      <c r="AXL128" s="395"/>
      <c r="AXM128" s="395"/>
      <c r="AXN128" s="395"/>
      <c r="AXO128" s="395"/>
      <c r="AXP128" s="395"/>
      <c r="AXQ128" s="395"/>
      <c r="AXR128" s="395"/>
      <c r="AXS128" s="395"/>
      <c r="AXT128" s="395"/>
      <c r="AXU128" s="395"/>
      <c r="AXV128" s="395"/>
      <c r="AXW128" s="395"/>
      <c r="AXX128" s="395"/>
      <c r="AXY128" s="395"/>
      <c r="AXZ128" s="395"/>
      <c r="AYA128" s="395"/>
      <c r="AYB128" s="395"/>
      <c r="AYC128" s="395"/>
      <c r="AYD128" s="395"/>
      <c r="AYE128" s="395"/>
      <c r="AYF128" s="395"/>
      <c r="AYG128" s="395"/>
      <c r="AYH128" s="395"/>
      <c r="AYI128" s="395"/>
      <c r="AYJ128" s="395"/>
      <c r="AYK128" s="395"/>
      <c r="AYL128" s="395"/>
      <c r="AYM128" s="395"/>
      <c r="AYN128" s="395"/>
      <c r="AYO128" s="395"/>
      <c r="AYP128" s="395"/>
      <c r="AYQ128" s="395"/>
      <c r="AYR128" s="395"/>
      <c r="AYS128" s="395"/>
      <c r="AYT128" s="395"/>
      <c r="AYU128" s="395"/>
      <c r="AYV128" s="395"/>
      <c r="AYW128" s="395"/>
      <c r="AYX128" s="395"/>
      <c r="AYY128" s="395"/>
      <c r="AYZ128" s="395"/>
      <c r="AZA128" s="395"/>
      <c r="AZB128" s="395"/>
      <c r="AZC128" s="395"/>
      <c r="AZD128" s="395"/>
      <c r="AZE128" s="395"/>
      <c r="AZF128" s="395"/>
      <c r="AZG128" s="395"/>
      <c r="AZH128" s="395"/>
      <c r="AZI128" s="395"/>
      <c r="AZJ128" s="395"/>
      <c r="AZK128" s="395"/>
      <c r="AZL128" s="395"/>
      <c r="AZM128" s="395"/>
      <c r="AZN128" s="395"/>
      <c r="AZO128" s="395"/>
      <c r="AZP128" s="395"/>
      <c r="AZQ128" s="395"/>
      <c r="AZR128" s="395"/>
      <c r="AZS128" s="395"/>
      <c r="AZT128" s="395"/>
      <c r="AZU128" s="395"/>
      <c r="AZV128" s="395"/>
      <c r="AZW128" s="395"/>
      <c r="AZX128" s="395"/>
      <c r="AZY128" s="395"/>
      <c r="AZZ128" s="395"/>
      <c r="BAA128" s="395"/>
      <c r="BAB128" s="395"/>
      <c r="BAC128" s="395"/>
      <c r="BAD128" s="395"/>
      <c r="BAE128" s="395"/>
      <c r="BAF128" s="395"/>
      <c r="BAG128" s="395"/>
      <c r="BAH128" s="395"/>
      <c r="BAI128" s="395"/>
      <c r="BAJ128" s="395"/>
      <c r="BAK128" s="395"/>
      <c r="BAL128" s="395"/>
      <c r="BAM128" s="395"/>
      <c r="BAN128" s="395"/>
      <c r="BAO128" s="395"/>
      <c r="BAP128" s="395"/>
      <c r="BAQ128" s="395"/>
      <c r="BAR128" s="395"/>
      <c r="BAS128" s="395"/>
      <c r="BAT128" s="395"/>
      <c r="BAU128" s="395"/>
      <c r="BAV128" s="395"/>
      <c r="BAW128" s="395"/>
      <c r="BAX128" s="395"/>
      <c r="BAY128" s="395"/>
      <c r="BAZ128" s="395"/>
      <c r="BBA128" s="395"/>
      <c r="BBB128" s="395"/>
      <c r="BBC128" s="395"/>
      <c r="BBD128" s="395"/>
      <c r="BBE128" s="395"/>
      <c r="BBF128" s="395"/>
      <c r="BBG128" s="395"/>
      <c r="BBH128" s="395"/>
      <c r="BBI128" s="395"/>
      <c r="BBJ128" s="395"/>
      <c r="BBK128" s="395"/>
      <c r="BBL128" s="395"/>
      <c r="BBM128" s="395"/>
      <c r="BBN128" s="395"/>
      <c r="BBO128" s="395"/>
      <c r="BBP128" s="395"/>
      <c r="BBQ128" s="395"/>
      <c r="BBR128" s="395"/>
      <c r="BBS128" s="395"/>
      <c r="BBT128" s="395"/>
      <c r="BBU128" s="395"/>
      <c r="BBV128" s="395"/>
      <c r="BBW128" s="395"/>
      <c r="BBX128" s="395"/>
      <c r="BBY128" s="395"/>
      <c r="BBZ128" s="395"/>
      <c r="BCA128" s="395"/>
      <c r="BCB128" s="395"/>
      <c r="BCC128" s="395"/>
      <c r="BCD128" s="395"/>
      <c r="BCE128" s="395"/>
      <c r="BCF128" s="395"/>
      <c r="BCG128" s="395"/>
      <c r="BCH128" s="395"/>
      <c r="BCI128" s="395"/>
      <c r="BCJ128" s="395"/>
      <c r="BCK128" s="395"/>
      <c r="BCL128" s="395"/>
      <c r="BCM128" s="395"/>
      <c r="BCN128" s="395"/>
      <c r="BCO128" s="395"/>
      <c r="BCP128" s="395"/>
      <c r="BCQ128" s="395"/>
      <c r="BCR128" s="395"/>
      <c r="BCS128" s="395"/>
      <c r="BCT128" s="395"/>
      <c r="BCU128" s="395"/>
      <c r="BCV128" s="395"/>
      <c r="BCW128" s="395"/>
      <c r="BCX128" s="395"/>
      <c r="BCY128" s="395"/>
      <c r="BCZ128" s="395"/>
      <c r="BDA128" s="395"/>
      <c r="BDB128" s="395"/>
      <c r="BDC128" s="395"/>
      <c r="BDD128" s="395"/>
      <c r="BDE128" s="395"/>
      <c r="BDF128" s="395"/>
      <c r="BDG128" s="395"/>
      <c r="BDH128" s="395"/>
      <c r="BDI128" s="395"/>
      <c r="BDJ128" s="395"/>
      <c r="BDK128" s="395"/>
      <c r="BDL128" s="395"/>
      <c r="BDM128" s="395"/>
      <c r="BDN128" s="395"/>
      <c r="BDO128" s="395"/>
      <c r="BDP128" s="395"/>
      <c r="BDQ128" s="395"/>
      <c r="BDR128" s="395"/>
      <c r="BDS128" s="395"/>
      <c r="BDT128" s="395"/>
      <c r="BDU128" s="395"/>
      <c r="BDV128" s="395"/>
      <c r="BDW128" s="395"/>
      <c r="BDX128" s="395"/>
      <c r="BDY128" s="395"/>
      <c r="BDZ128" s="395"/>
      <c r="BEA128" s="395"/>
      <c r="BEB128" s="395"/>
      <c r="BEC128" s="395"/>
      <c r="BED128" s="395"/>
      <c r="BEE128" s="395"/>
      <c r="BEF128" s="395"/>
      <c r="BEG128" s="395"/>
      <c r="BEH128" s="395"/>
      <c r="BEI128" s="395"/>
      <c r="BEJ128" s="395"/>
      <c r="BEK128" s="395"/>
      <c r="BEL128" s="395"/>
      <c r="BEM128" s="395"/>
      <c r="BEN128" s="395"/>
      <c r="BEO128" s="395"/>
      <c r="BEP128" s="395"/>
      <c r="BEQ128" s="395"/>
      <c r="BER128" s="395"/>
      <c r="BES128" s="395"/>
      <c r="BET128" s="395"/>
      <c r="BEU128" s="395"/>
      <c r="BEV128" s="395"/>
      <c r="BEW128" s="395"/>
      <c r="BEX128" s="395"/>
      <c r="BEY128" s="395"/>
      <c r="BEZ128" s="395"/>
      <c r="BFA128" s="395"/>
      <c r="BFB128" s="395"/>
      <c r="BFC128" s="395"/>
      <c r="BFD128" s="395"/>
      <c r="BFE128" s="395"/>
      <c r="BFF128" s="395"/>
      <c r="BFG128" s="395"/>
      <c r="BFH128" s="395"/>
      <c r="BFI128" s="395"/>
      <c r="BFJ128" s="395"/>
      <c r="BFK128" s="395"/>
      <c r="BFL128" s="395"/>
      <c r="BFM128" s="395"/>
      <c r="BFN128" s="395"/>
      <c r="BFO128" s="395"/>
      <c r="BFP128" s="395"/>
      <c r="BFQ128" s="395"/>
      <c r="BFR128" s="395"/>
      <c r="BFS128" s="395"/>
      <c r="BFT128" s="395"/>
      <c r="BFU128" s="395"/>
      <c r="BFV128" s="395"/>
      <c r="BFW128" s="395"/>
      <c r="BFX128" s="395"/>
      <c r="BFY128" s="395"/>
      <c r="BFZ128" s="395"/>
      <c r="BGA128" s="395"/>
      <c r="BGB128" s="395"/>
      <c r="BGC128" s="395"/>
      <c r="BGD128" s="395"/>
      <c r="BGE128" s="395"/>
      <c r="BGF128" s="395"/>
      <c r="BGG128" s="395"/>
      <c r="BGH128" s="395"/>
      <c r="BGI128" s="395"/>
      <c r="BGJ128" s="395"/>
      <c r="BGK128" s="395"/>
      <c r="BGL128" s="395"/>
      <c r="BGM128" s="395"/>
      <c r="BGN128" s="395"/>
      <c r="BGO128" s="395"/>
      <c r="BGP128" s="395"/>
      <c r="BGQ128" s="395"/>
      <c r="BGR128" s="395"/>
      <c r="BGS128" s="395"/>
      <c r="BGT128" s="395"/>
      <c r="BGU128" s="395"/>
      <c r="BGV128" s="395"/>
      <c r="BGW128" s="395"/>
      <c r="BGX128" s="395"/>
      <c r="BGY128" s="395"/>
      <c r="BGZ128" s="395"/>
      <c r="BHA128" s="395"/>
      <c r="BHB128" s="395"/>
      <c r="BHC128" s="395"/>
      <c r="BHD128" s="395"/>
      <c r="BHE128" s="395"/>
      <c r="BHF128" s="395"/>
      <c r="BHG128" s="395"/>
      <c r="BHH128" s="395"/>
      <c r="BHI128" s="395"/>
      <c r="BHJ128" s="395"/>
      <c r="BHK128" s="395"/>
      <c r="BHL128" s="395"/>
      <c r="BHM128" s="395"/>
      <c r="BHN128" s="395"/>
      <c r="BHO128" s="395"/>
      <c r="BHP128" s="395"/>
      <c r="BHQ128" s="395"/>
      <c r="BHR128" s="395"/>
      <c r="BHS128" s="395"/>
      <c r="BHT128" s="395"/>
      <c r="BHU128" s="395"/>
      <c r="BHV128" s="395"/>
      <c r="BHW128" s="395"/>
      <c r="BHX128" s="395"/>
      <c r="BHY128" s="395"/>
      <c r="BHZ128" s="395"/>
      <c r="BIA128" s="395"/>
      <c r="BIB128" s="395"/>
      <c r="BIC128" s="395"/>
      <c r="BID128" s="395"/>
      <c r="BIE128" s="395"/>
      <c r="BIF128" s="395"/>
      <c r="BIG128" s="395"/>
      <c r="BIH128" s="395"/>
      <c r="BII128" s="395"/>
      <c r="BIJ128" s="395"/>
      <c r="BIK128" s="395"/>
      <c r="BIL128" s="395"/>
      <c r="BIM128" s="395"/>
      <c r="BIN128" s="395"/>
      <c r="BIO128" s="395"/>
      <c r="BIP128" s="395"/>
      <c r="BIQ128" s="395"/>
      <c r="BIR128" s="395"/>
      <c r="BIS128" s="395"/>
      <c r="BIT128" s="395"/>
      <c r="BIU128" s="395"/>
      <c r="BIV128" s="395"/>
      <c r="BIW128" s="395"/>
      <c r="BIX128" s="395"/>
      <c r="BIY128" s="395"/>
      <c r="BIZ128" s="395"/>
      <c r="BJA128" s="395"/>
    </row>
    <row r="129" spans="1:1613" s="247" customFormat="1" ht="16.5" customHeight="1" thickTop="1" thickBot="1" x14ac:dyDescent="0.3">
      <c r="A129" s="399"/>
      <c r="B129" s="400"/>
      <c r="C129" s="401"/>
      <c r="D129" s="641" t="s">
        <v>498</v>
      </c>
      <c r="E129" s="642"/>
      <c r="F129" s="642"/>
      <c r="G129" s="642"/>
      <c r="H129" s="642"/>
      <c r="I129" s="642"/>
      <c r="J129" s="642"/>
      <c r="K129" s="642"/>
      <c r="L129" s="642"/>
      <c r="M129" s="642"/>
      <c r="N129" s="642"/>
      <c r="O129" s="642"/>
      <c r="P129" s="642"/>
      <c r="Q129" s="643"/>
    </row>
    <row r="130" spans="1:1613" ht="16.5" customHeight="1" thickTop="1" thickBot="1" x14ac:dyDescent="0.3">
      <c r="A130" s="600" t="s">
        <v>230</v>
      </c>
      <c r="B130" s="601"/>
      <c r="C130" s="602"/>
      <c r="D130" s="644"/>
      <c r="E130" s="645"/>
      <c r="F130" s="645"/>
      <c r="G130" s="645"/>
      <c r="H130" s="645"/>
      <c r="I130" s="645"/>
      <c r="J130" s="645"/>
      <c r="K130" s="645"/>
      <c r="L130" s="645"/>
      <c r="M130" s="645"/>
      <c r="N130" s="645"/>
      <c r="O130" s="645"/>
      <c r="P130" s="645"/>
      <c r="Q130" s="646"/>
      <c r="R130" s="250"/>
    </row>
    <row r="131" spans="1:1613" ht="15.75" thickTop="1" x14ac:dyDescent="0.25">
      <c r="A131" s="127">
        <v>525</v>
      </c>
      <c r="B131" s="42">
        <v>5150</v>
      </c>
      <c r="C131" s="133" t="s">
        <v>150</v>
      </c>
      <c r="D131" s="24">
        <v>0</v>
      </c>
      <c r="E131" s="24">
        <v>0</v>
      </c>
      <c r="F131" s="24">
        <v>0</v>
      </c>
      <c r="G131" s="31">
        <v>0</v>
      </c>
      <c r="H131" s="23">
        <v>900</v>
      </c>
      <c r="I131" s="250">
        <v>0</v>
      </c>
      <c r="J131" s="24">
        <v>0</v>
      </c>
      <c r="K131" s="24">
        <v>0</v>
      </c>
      <c r="L131" s="24"/>
      <c r="M131" s="24"/>
      <c r="N131" s="24"/>
      <c r="O131" s="24"/>
      <c r="P131" s="31">
        <f>SUM(I131:O131)</f>
        <v>0</v>
      </c>
      <c r="Q131" s="269">
        <v>0</v>
      </c>
      <c r="R131" s="250"/>
    </row>
    <row r="132" spans="1:1613" x14ac:dyDescent="0.25">
      <c r="A132" s="127">
        <v>525</v>
      </c>
      <c r="B132" s="42">
        <v>5270</v>
      </c>
      <c r="C132" s="133" t="s">
        <v>198</v>
      </c>
      <c r="D132" s="24">
        <v>0</v>
      </c>
      <c r="E132" s="24">
        <v>0</v>
      </c>
      <c r="F132" s="24">
        <v>0</v>
      </c>
      <c r="G132" s="31">
        <v>5086.95</v>
      </c>
      <c r="H132" s="23">
        <v>9733</v>
      </c>
      <c r="I132" s="24">
        <v>4447.3500000000004</v>
      </c>
      <c r="J132" s="24">
        <v>728.78</v>
      </c>
      <c r="K132" s="24">
        <v>728.78</v>
      </c>
      <c r="L132" s="24">
        <v>728.78</v>
      </c>
      <c r="M132" s="24">
        <v>728.78</v>
      </c>
      <c r="N132" s="24">
        <v>729.07</v>
      </c>
      <c r="O132" s="24"/>
      <c r="P132" s="31">
        <f t="shared" ref="P132:P140" si="22">SUM(I132:O132)</f>
        <v>8091.5399999999991</v>
      </c>
      <c r="Q132" s="269">
        <v>9500</v>
      </c>
      <c r="R132" s="250"/>
    </row>
    <row r="133" spans="1:1613" x14ac:dyDescent="0.25">
      <c r="A133" s="127">
        <v>525</v>
      </c>
      <c r="B133" s="42">
        <v>5275</v>
      </c>
      <c r="C133" s="133" t="s">
        <v>152</v>
      </c>
      <c r="D133" s="24">
        <v>0</v>
      </c>
      <c r="E133" s="24">
        <v>0</v>
      </c>
      <c r="F133" s="24">
        <v>0</v>
      </c>
      <c r="G133" s="31">
        <v>144</v>
      </c>
      <c r="H133" s="23">
        <v>1295</v>
      </c>
      <c r="I133" s="24">
        <v>144</v>
      </c>
      <c r="J133" s="24">
        <v>0</v>
      </c>
      <c r="K133" s="24"/>
      <c r="L133" s="24"/>
      <c r="M133" s="24">
        <v>108</v>
      </c>
      <c r="N133" s="24"/>
      <c r="O133" s="24"/>
      <c r="P133" s="31">
        <f t="shared" si="22"/>
        <v>252</v>
      </c>
      <c r="Q133" s="269">
        <v>500</v>
      </c>
      <c r="R133" s="250"/>
    </row>
    <row r="134" spans="1:1613" x14ac:dyDescent="0.25">
      <c r="A134" s="127">
        <v>525</v>
      </c>
      <c r="B134" s="42">
        <v>5280</v>
      </c>
      <c r="C134" s="133" t="s">
        <v>153</v>
      </c>
      <c r="D134" s="24">
        <v>0</v>
      </c>
      <c r="E134" s="24">
        <v>0</v>
      </c>
      <c r="F134" s="24">
        <v>0</v>
      </c>
      <c r="G134" s="31">
        <v>291</v>
      </c>
      <c r="H134" s="23">
        <v>364</v>
      </c>
      <c r="I134" s="24">
        <v>204.74</v>
      </c>
      <c r="J134" s="24">
        <v>79.510000000000005</v>
      </c>
      <c r="K134" s="24">
        <v>0</v>
      </c>
      <c r="L134" s="24">
        <v>83.08</v>
      </c>
      <c r="M134" s="24">
        <v>79.510000000000005</v>
      </c>
      <c r="N134" s="24"/>
      <c r="O134" s="24"/>
      <c r="P134" s="31">
        <f t="shared" si="22"/>
        <v>446.84</v>
      </c>
      <c r="Q134" s="269">
        <v>500</v>
      </c>
      <c r="R134" s="250"/>
    </row>
    <row r="135" spans="1:1613" x14ac:dyDescent="0.25">
      <c r="A135" s="127">
        <v>525</v>
      </c>
      <c r="B135" s="42">
        <v>5370</v>
      </c>
      <c r="C135" s="133" t="s">
        <v>154</v>
      </c>
      <c r="D135" s="24">
        <v>0</v>
      </c>
      <c r="E135" s="24">
        <v>0</v>
      </c>
      <c r="F135" s="24">
        <v>0</v>
      </c>
      <c r="G135" s="31">
        <v>4946.3100000000004</v>
      </c>
      <c r="H135" s="23">
        <v>6193</v>
      </c>
      <c r="I135" s="24">
        <v>3353.62</v>
      </c>
      <c r="J135" s="24">
        <v>470.16</v>
      </c>
      <c r="K135" s="24">
        <v>470.16</v>
      </c>
      <c r="L135" s="24">
        <v>470.16</v>
      </c>
      <c r="M135" s="24">
        <v>705.55</v>
      </c>
      <c r="N135" s="24">
        <v>470.16</v>
      </c>
      <c r="O135" s="24"/>
      <c r="P135" s="31">
        <f t="shared" si="22"/>
        <v>5939.8099999999995</v>
      </c>
      <c r="Q135" s="269">
        <v>6500</v>
      </c>
      <c r="R135" s="250"/>
    </row>
    <row r="136" spans="1:1613" x14ac:dyDescent="0.25">
      <c r="A136" s="127">
        <v>525</v>
      </c>
      <c r="B136" s="42">
        <v>5400</v>
      </c>
      <c r="C136" s="133" t="s">
        <v>199</v>
      </c>
      <c r="D136" s="24">
        <v>0</v>
      </c>
      <c r="E136" s="24">
        <v>0</v>
      </c>
      <c r="F136" s="24">
        <v>0</v>
      </c>
      <c r="G136" s="31">
        <v>4714.28</v>
      </c>
      <c r="H136" s="23">
        <v>5222</v>
      </c>
      <c r="I136" s="24">
        <v>3028.94</v>
      </c>
      <c r="J136" s="24">
        <v>396.92</v>
      </c>
      <c r="K136" s="24">
        <v>396.92</v>
      </c>
      <c r="L136" s="24">
        <v>396.92</v>
      </c>
      <c r="M136" s="24">
        <v>595.38</v>
      </c>
      <c r="N136" s="24">
        <v>396.92</v>
      </c>
      <c r="O136" s="24"/>
      <c r="P136" s="31">
        <f t="shared" si="22"/>
        <v>5212</v>
      </c>
      <c r="Q136" s="269">
        <v>6000</v>
      </c>
      <c r="R136" s="250"/>
    </row>
    <row r="137" spans="1:1613" x14ac:dyDescent="0.25">
      <c r="A137" s="127">
        <v>525</v>
      </c>
      <c r="B137" s="42">
        <v>5410</v>
      </c>
      <c r="C137" s="133" t="s">
        <v>156</v>
      </c>
      <c r="D137" s="24">
        <v>0</v>
      </c>
      <c r="E137" s="24">
        <v>0</v>
      </c>
      <c r="F137" s="24">
        <v>0</v>
      </c>
      <c r="G137" s="31">
        <v>94621.1</v>
      </c>
      <c r="H137" s="23">
        <v>80000</v>
      </c>
      <c r="I137" s="24">
        <v>37230.730000000003</v>
      </c>
      <c r="J137" s="24">
        <v>6153.84</v>
      </c>
      <c r="K137" s="24">
        <v>6153.84</v>
      </c>
      <c r="L137" s="24">
        <v>6153.84</v>
      </c>
      <c r="M137" s="24">
        <v>9230.76</v>
      </c>
      <c r="N137" s="24">
        <v>6153.84</v>
      </c>
      <c r="O137" s="24"/>
      <c r="P137" s="31">
        <f t="shared" si="22"/>
        <v>71076.850000000006</v>
      </c>
      <c r="Q137" s="269">
        <f>(80000*0.03)+80000</f>
        <v>82400</v>
      </c>
      <c r="R137" s="250"/>
    </row>
    <row r="138" spans="1:1613" x14ac:dyDescent="0.25">
      <c r="A138" s="127">
        <v>525</v>
      </c>
      <c r="B138" s="42">
        <v>5411</v>
      </c>
      <c r="C138" s="133" t="s">
        <v>200</v>
      </c>
      <c r="D138" s="24">
        <v>0</v>
      </c>
      <c r="E138" s="24">
        <v>0</v>
      </c>
      <c r="F138" s="24">
        <v>0</v>
      </c>
      <c r="G138" s="31">
        <v>6262.57</v>
      </c>
      <c r="H138" s="23">
        <v>0</v>
      </c>
      <c r="I138" s="24">
        <v>1958.68</v>
      </c>
      <c r="J138" s="24">
        <v>0</v>
      </c>
      <c r="K138" s="24">
        <v>0</v>
      </c>
      <c r="L138" s="24"/>
      <c r="M138" s="24"/>
      <c r="N138" s="24"/>
      <c r="O138" s="24"/>
      <c r="P138" s="31">
        <f t="shared" si="22"/>
        <v>1958.68</v>
      </c>
      <c r="Q138" s="269">
        <v>5000</v>
      </c>
      <c r="R138" s="250"/>
    </row>
    <row r="139" spans="1:1613" x14ac:dyDescent="0.25">
      <c r="A139" s="127">
        <v>525</v>
      </c>
      <c r="B139" s="42">
        <v>5412</v>
      </c>
      <c r="C139" s="133" t="s">
        <v>234</v>
      </c>
      <c r="D139" s="24">
        <v>0</v>
      </c>
      <c r="E139" s="24">
        <v>0</v>
      </c>
      <c r="F139" s="24">
        <v>0</v>
      </c>
      <c r="G139" s="31">
        <v>600</v>
      </c>
      <c r="H139" s="23">
        <v>0</v>
      </c>
      <c r="I139" s="24">
        <v>600</v>
      </c>
      <c r="J139" s="24">
        <v>0</v>
      </c>
      <c r="K139" s="24">
        <v>0</v>
      </c>
      <c r="L139" s="24"/>
      <c r="M139" s="24"/>
      <c r="N139" s="24"/>
      <c r="O139" s="24"/>
      <c r="P139" s="31">
        <f t="shared" si="22"/>
        <v>600</v>
      </c>
      <c r="Q139" s="269">
        <v>600</v>
      </c>
      <c r="R139" s="250"/>
    </row>
    <row r="140" spans="1:1613" ht="15.75" thickBot="1" x14ac:dyDescent="0.3">
      <c r="A140" s="127">
        <v>525</v>
      </c>
      <c r="B140" s="42">
        <v>5413</v>
      </c>
      <c r="C140" s="133" t="s">
        <v>201</v>
      </c>
      <c r="D140" s="24">
        <v>0</v>
      </c>
      <c r="E140" s="24">
        <v>0</v>
      </c>
      <c r="F140" s="24">
        <v>0</v>
      </c>
      <c r="G140" s="31">
        <v>0</v>
      </c>
      <c r="H140" s="23">
        <v>60</v>
      </c>
      <c r="I140" s="24">
        <v>55</v>
      </c>
      <c r="J140" s="24">
        <v>0</v>
      </c>
      <c r="K140" s="24">
        <v>0</v>
      </c>
      <c r="L140" s="24"/>
      <c r="M140" s="24"/>
      <c r="N140" s="24"/>
      <c r="O140" s="24"/>
      <c r="P140" s="31">
        <f t="shared" si="22"/>
        <v>55</v>
      </c>
      <c r="Q140" s="269">
        <v>200</v>
      </c>
      <c r="R140" s="250"/>
    </row>
    <row r="141" spans="1:1613" s="14" customFormat="1" ht="16.5" thickTop="1" thickBot="1" x14ac:dyDescent="0.3">
      <c r="A141" s="103"/>
      <c r="B141" s="104"/>
      <c r="C141" s="140" t="s">
        <v>233</v>
      </c>
      <c r="D141" s="106">
        <f t="shared" ref="D141:Q141" si="23">SUM(D131:D140)</f>
        <v>0</v>
      </c>
      <c r="E141" s="106">
        <f t="shared" si="23"/>
        <v>0</v>
      </c>
      <c r="F141" s="106">
        <f t="shared" si="23"/>
        <v>0</v>
      </c>
      <c r="G141" s="107">
        <f t="shared" si="23"/>
        <v>116666.21000000002</v>
      </c>
      <c r="H141" s="105">
        <f t="shared" si="23"/>
        <v>103767</v>
      </c>
      <c r="I141" s="106">
        <f t="shared" si="23"/>
        <v>51023.060000000005</v>
      </c>
      <c r="J141" s="106">
        <f t="shared" si="23"/>
        <v>7829.21</v>
      </c>
      <c r="K141" s="106">
        <f t="shared" si="23"/>
        <v>7749.7000000000007</v>
      </c>
      <c r="L141" s="106">
        <f t="shared" si="23"/>
        <v>7832.7800000000007</v>
      </c>
      <c r="M141" s="106">
        <f t="shared" si="23"/>
        <v>11447.98</v>
      </c>
      <c r="N141" s="106">
        <f t="shared" si="23"/>
        <v>7749.99</v>
      </c>
      <c r="O141" s="106">
        <f t="shared" si="23"/>
        <v>0</v>
      </c>
      <c r="P141" s="107">
        <f t="shared" si="23"/>
        <v>93632.72</v>
      </c>
      <c r="Q141" s="276">
        <f t="shared" si="23"/>
        <v>111200</v>
      </c>
      <c r="R141" s="132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70"/>
      <c r="AE141" s="370"/>
      <c r="AF141" s="370"/>
      <c r="AG141" s="370"/>
      <c r="AH141" s="370"/>
      <c r="AI141" s="370"/>
      <c r="AJ141" s="370"/>
      <c r="AK141" s="370"/>
      <c r="AL141" s="370"/>
      <c r="AM141" s="370"/>
      <c r="AN141" s="370"/>
      <c r="AO141" s="370"/>
      <c r="AP141" s="370"/>
      <c r="AQ141" s="370"/>
      <c r="AR141" s="370"/>
      <c r="AS141" s="370"/>
      <c r="AT141" s="370"/>
      <c r="AU141" s="370"/>
      <c r="AV141" s="370"/>
      <c r="AW141" s="370"/>
      <c r="AX141" s="370"/>
      <c r="AY141" s="370"/>
      <c r="AZ141" s="370"/>
      <c r="BA141" s="370"/>
      <c r="BB141" s="370"/>
      <c r="BC141" s="370"/>
      <c r="BD141" s="370"/>
      <c r="BE141" s="370"/>
      <c r="BF141" s="370"/>
      <c r="BG141" s="370"/>
      <c r="BH141" s="370"/>
      <c r="BI141" s="370"/>
      <c r="BJ141" s="370"/>
      <c r="BK141" s="370"/>
      <c r="BL141" s="370"/>
      <c r="BM141" s="370"/>
      <c r="BN141" s="370"/>
      <c r="BO141" s="370"/>
      <c r="BP141" s="370"/>
      <c r="BQ141" s="370"/>
      <c r="BR141" s="370"/>
      <c r="BS141" s="370"/>
      <c r="BT141" s="370"/>
      <c r="BU141" s="370"/>
      <c r="BV141" s="370"/>
      <c r="BW141" s="370"/>
      <c r="BX141" s="370"/>
      <c r="BY141" s="370"/>
      <c r="BZ141" s="370"/>
      <c r="CA141" s="370"/>
      <c r="CB141" s="370"/>
      <c r="CC141" s="370"/>
      <c r="CD141" s="370"/>
      <c r="CE141" s="370"/>
      <c r="CF141" s="370"/>
      <c r="CG141" s="370"/>
      <c r="CH141" s="370"/>
      <c r="CI141" s="370"/>
      <c r="CJ141" s="370"/>
      <c r="CK141" s="370"/>
      <c r="CL141" s="370"/>
      <c r="CM141" s="370"/>
      <c r="CN141" s="370"/>
      <c r="CO141" s="370"/>
      <c r="CP141" s="370"/>
      <c r="CQ141" s="370"/>
      <c r="CR141" s="370"/>
      <c r="CS141" s="370"/>
      <c r="CT141" s="370"/>
      <c r="CU141" s="370"/>
      <c r="CV141" s="370"/>
      <c r="CW141" s="370"/>
      <c r="CX141" s="370"/>
      <c r="CY141" s="370"/>
      <c r="CZ141" s="370"/>
      <c r="DA141" s="370"/>
      <c r="DB141" s="370"/>
      <c r="DC141" s="370"/>
      <c r="DD141" s="370"/>
      <c r="DE141" s="370"/>
      <c r="DF141" s="370"/>
      <c r="DG141" s="370"/>
      <c r="DH141" s="370"/>
      <c r="DI141" s="370"/>
      <c r="DJ141" s="370"/>
      <c r="DK141" s="370"/>
      <c r="DL141" s="370"/>
      <c r="DM141" s="370"/>
      <c r="DN141" s="370"/>
      <c r="DO141" s="370"/>
      <c r="DP141" s="370"/>
      <c r="DQ141" s="370"/>
      <c r="DR141" s="370"/>
      <c r="DS141" s="370"/>
      <c r="DT141" s="370"/>
      <c r="DU141" s="370"/>
      <c r="DV141" s="370"/>
      <c r="DW141" s="370"/>
      <c r="DX141" s="370"/>
      <c r="DY141" s="370"/>
      <c r="DZ141" s="370"/>
      <c r="EA141" s="370"/>
      <c r="EB141" s="370"/>
      <c r="EC141" s="370"/>
      <c r="ED141" s="370"/>
      <c r="EE141" s="370"/>
      <c r="EF141" s="370"/>
      <c r="EG141" s="370"/>
      <c r="EH141" s="370"/>
      <c r="EI141" s="370"/>
      <c r="EJ141" s="370"/>
      <c r="EK141" s="370"/>
      <c r="EL141" s="370"/>
      <c r="EM141" s="370"/>
      <c r="EN141" s="370"/>
      <c r="EO141" s="370"/>
      <c r="EP141" s="370"/>
      <c r="EQ141" s="370"/>
      <c r="ER141" s="370"/>
      <c r="ES141" s="370"/>
      <c r="ET141" s="370"/>
      <c r="EU141" s="370"/>
      <c r="EV141" s="370"/>
      <c r="EW141" s="370"/>
      <c r="EX141" s="370"/>
      <c r="EY141" s="370"/>
      <c r="EZ141" s="370"/>
      <c r="FA141" s="370"/>
      <c r="FB141" s="370"/>
      <c r="FC141" s="370"/>
      <c r="FD141" s="370"/>
      <c r="FE141" s="370"/>
      <c r="FF141" s="370"/>
      <c r="FG141" s="370"/>
      <c r="FH141" s="370"/>
      <c r="FI141" s="370"/>
      <c r="FJ141" s="370"/>
      <c r="FK141" s="370"/>
      <c r="FL141" s="370"/>
      <c r="FM141" s="370"/>
      <c r="FN141" s="370"/>
      <c r="FO141" s="370"/>
      <c r="FP141" s="370"/>
      <c r="FQ141" s="370"/>
      <c r="FR141" s="370"/>
      <c r="FS141" s="370"/>
      <c r="FT141" s="370"/>
      <c r="FU141" s="370"/>
      <c r="FV141" s="370"/>
      <c r="FW141" s="370"/>
      <c r="FX141" s="370"/>
      <c r="FY141" s="370"/>
      <c r="FZ141" s="370"/>
      <c r="GA141" s="370"/>
      <c r="GB141" s="370"/>
      <c r="GC141" s="370"/>
      <c r="GD141" s="370"/>
      <c r="GE141" s="370"/>
      <c r="GF141" s="370"/>
      <c r="GG141" s="370"/>
      <c r="GH141" s="370"/>
      <c r="GI141" s="370"/>
      <c r="GJ141" s="370"/>
      <c r="GK141" s="370"/>
      <c r="GL141" s="370"/>
      <c r="GM141" s="370"/>
      <c r="GN141" s="370"/>
      <c r="GO141" s="370"/>
      <c r="GP141" s="370"/>
      <c r="GQ141" s="370"/>
      <c r="GR141" s="370"/>
      <c r="GS141" s="370"/>
      <c r="GT141" s="370"/>
      <c r="GU141" s="370"/>
      <c r="GV141" s="370"/>
      <c r="GW141" s="370"/>
      <c r="GX141" s="370"/>
      <c r="GY141" s="370"/>
      <c r="GZ141" s="370"/>
      <c r="HA141" s="370"/>
      <c r="HB141" s="370"/>
      <c r="HC141" s="370"/>
      <c r="HD141" s="370"/>
      <c r="HE141" s="370"/>
      <c r="HF141" s="370"/>
      <c r="HG141" s="370"/>
      <c r="HH141" s="370"/>
      <c r="HI141" s="370"/>
      <c r="HJ141" s="370"/>
      <c r="HK141" s="370"/>
      <c r="HL141" s="370"/>
      <c r="HM141" s="370"/>
      <c r="HN141" s="370"/>
      <c r="HO141" s="370"/>
      <c r="HP141" s="370"/>
      <c r="HQ141" s="370"/>
      <c r="HR141" s="370"/>
      <c r="HS141" s="370"/>
      <c r="HT141" s="370"/>
      <c r="HU141" s="370"/>
      <c r="HV141" s="370"/>
      <c r="HW141" s="370"/>
      <c r="HX141" s="370"/>
      <c r="HY141" s="370"/>
      <c r="HZ141" s="370"/>
      <c r="IA141" s="370"/>
      <c r="IB141" s="370"/>
      <c r="IC141" s="370"/>
      <c r="ID141" s="370"/>
      <c r="IE141" s="370"/>
      <c r="IF141" s="370"/>
      <c r="IG141" s="370"/>
      <c r="IH141" s="370"/>
      <c r="II141" s="370"/>
      <c r="IJ141" s="370"/>
      <c r="IK141" s="370"/>
      <c r="IL141" s="370"/>
      <c r="IM141" s="370"/>
      <c r="IN141" s="370"/>
      <c r="IO141" s="370"/>
      <c r="IP141" s="370"/>
      <c r="IQ141" s="370"/>
      <c r="IR141" s="370"/>
      <c r="IS141" s="370"/>
      <c r="IT141" s="370"/>
      <c r="IU141" s="370"/>
      <c r="IV141" s="370"/>
      <c r="IW141" s="370"/>
      <c r="IX141" s="370"/>
      <c r="IY141" s="370"/>
      <c r="IZ141" s="370"/>
      <c r="JA141" s="370"/>
      <c r="JB141" s="370"/>
      <c r="JC141" s="370"/>
      <c r="JD141" s="370"/>
      <c r="JE141" s="370"/>
      <c r="JF141" s="370"/>
      <c r="JG141" s="370"/>
      <c r="JH141" s="370"/>
      <c r="JI141" s="370"/>
      <c r="JJ141" s="370"/>
      <c r="JK141" s="370"/>
      <c r="JL141" s="370"/>
      <c r="JM141" s="370"/>
      <c r="JN141" s="370"/>
      <c r="JO141" s="370"/>
      <c r="JP141" s="370"/>
      <c r="JQ141" s="370"/>
      <c r="JR141" s="370"/>
      <c r="JS141" s="370"/>
      <c r="JT141" s="370"/>
      <c r="JU141" s="370"/>
      <c r="JV141" s="370"/>
      <c r="JW141" s="370"/>
      <c r="JX141" s="370"/>
      <c r="JY141" s="370"/>
      <c r="JZ141" s="370"/>
      <c r="KA141" s="370"/>
      <c r="KB141" s="370"/>
      <c r="KC141" s="370"/>
      <c r="KD141" s="370"/>
      <c r="KE141" s="370"/>
      <c r="KF141" s="370"/>
      <c r="KG141" s="370"/>
      <c r="KH141" s="370"/>
      <c r="KI141" s="370"/>
      <c r="KJ141" s="370"/>
      <c r="KK141" s="370"/>
      <c r="KL141" s="370"/>
      <c r="KM141" s="370"/>
      <c r="KN141" s="370"/>
      <c r="KO141" s="370"/>
      <c r="KP141" s="370"/>
      <c r="KQ141" s="370"/>
      <c r="KR141" s="370"/>
      <c r="KS141" s="370"/>
      <c r="KT141" s="370"/>
      <c r="KU141" s="370"/>
      <c r="KV141" s="370"/>
      <c r="KW141" s="370"/>
      <c r="KX141" s="370"/>
      <c r="KY141" s="370"/>
      <c r="KZ141" s="370"/>
      <c r="LA141" s="370"/>
      <c r="LB141" s="370"/>
      <c r="LC141" s="370"/>
      <c r="LD141" s="370"/>
      <c r="LE141" s="370"/>
      <c r="LF141" s="370"/>
      <c r="LG141" s="370"/>
      <c r="LH141" s="370"/>
      <c r="LI141" s="370"/>
      <c r="LJ141" s="370"/>
      <c r="LK141" s="370"/>
      <c r="LL141" s="370"/>
      <c r="LM141" s="370"/>
      <c r="LN141" s="370"/>
      <c r="LO141" s="370"/>
      <c r="LP141" s="370"/>
      <c r="LQ141" s="370"/>
      <c r="LR141" s="370"/>
      <c r="LS141" s="370"/>
      <c r="LT141" s="370"/>
      <c r="LU141" s="370"/>
      <c r="LV141" s="370"/>
      <c r="LW141" s="370"/>
      <c r="LX141" s="370"/>
      <c r="LY141" s="370"/>
      <c r="LZ141" s="370"/>
      <c r="MA141" s="370"/>
      <c r="MB141" s="370"/>
      <c r="MC141" s="370"/>
      <c r="MD141" s="370"/>
      <c r="ME141" s="370"/>
      <c r="MF141" s="370"/>
      <c r="MG141" s="370"/>
      <c r="MH141" s="370"/>
      <c r="MI141" s="370"/>
      <c r="MJ141" s="370"/>
      <c r="MK141" s="370"/>
      <c r="ML141" s="370"/>
      <c r="MM141" s="370"/>
      <c r="MN141" s="370"/>
      <c r="MO141" s="370"/>
      <c r="MP141" s="370"/>
      <c r="MQ141" s="370"/>
      <c r="MR141" s="370"/>
      <c r="MS141" s="370"/>
      <c r="MT141" s="370"/>
      <c r="MU141" s="370"/>
      <c r="MV141" s="370"/>
      <c r="MW141" s="370"/>
      <c r="MX141" s="370"/>
      <c r="MY141" s="370"/>
      <c r="MZ141" s="370"/>
      <c r="NA141" s="370"/>
      <c r="NB141" s="370"/>
      <c r="NC141" s="370"/>
      <c r="ND141" s="370"/>
      <c r="NE141" s="370"/>
      <c r="NF141" s="370"/>
      <c r="NG141" s="370"/>
      <c r="NH141" s="370"/>
      <c r="NI141" s="370"/>
      <c r="NJ141" s="370"/>
      <c r="NK141" s="370"/>
      <c r="NL141" s="370"/>
      <c r="NM141" s="370"/>
      <c r="NN141" s="370"/>
      <c r="NO141" s="370"/>
      <c r="NP141" s="370"/>
      <c r="NQ141" s="370"/>
      <c r="NR141" s="370"/>
      <c r="NS141" s="370"/>
      <c r="NT141" s="370"/>
      <c r="NU141" s="370"/>
      <c r="NV141" s="370"/>
      <c r="NW141" s="370"/>
      <c r="NX141" s="370"/>
      <c r="NY141" s="370"/>
      <c r="NZ141" s="370"/>
      <c r="OA141" s="370"/>
      <c r="OB141" s="370"/>
      <c r="OC141" s="370"/>
      <c r="OD141" s="370"/>
      <c r="OE141" s="370"/>
      <c r="OF141" s="370"/>
      <c r="OG141" s="370"/>
      <c r="OH141" s="370"/>
      <c r="OI141" s="370"/>
      <c r="OJ141" s="370"/>
      <c r="OK141" s="370"/>
      <c r="OL141" s="370"/>
      <c r="OM141" s="370"/>
      <c r="ON141" s="370"/>
      <c r="OO141" s="370"/>
      <c r="OP141" s="370"/>
      <c r="OQ141" s="370"/>
      <c r="OR141" s="370"/>
      <c r="OS141" s="370"/>
      <c r="OT141" s="370"/>
      <c r="OU141" s="370"/>
      <c r="OV141" s="370"/>
      <c r="OW141" s="370"/>
      <c r="OX141" s="370"/>
      <c r="OY141" s="370"/>
      <c r="OZ141" s="370"/>
      <c r="PA141" s="370"/>
      <c r="PB141" s="370"/>
      <c r="PC141" s="370"/>
      <c r="PD141" s="370"/>
      <c r="PE141" s="370"/>
      <c r="PF141" s="370"/>
      <c r="PG141" s="370"/>
      <c r="PH141" s="370"/>
      <c r="PI141" s="370"/>
      <c r="PJ141" s="370"/>
      <c r="PK141" s="370"/>
      <c r="PL141" s="370"/>
      <c r="PM141" s="370"/>
      <c r="PN141" s="370"/>
      <c r="PO141" s="370"/>
      <c r="PP141" s="370"/>
      <c r="PQ141" s="370"/>
      <c r="PR141" s="370"/>
      <c r="PS141" s="370"/>
      <c r="PT141" s="370"/>
      <c r="PU141" s="370"/>
      <c r="PV141" s="370"/>
      <c r="PW141" s="370"/>
      <c r="PX141" s="370"/>
      <c r="PY141" s="370"/>
      <c r="PZ141" s="370"/>
      <c r="QA141" s="370"/>
      <c r="QB141" s="370"/>
      <c r="QC141" s="370"/>
      <c r="QD141" s="370"/>
      <c r="QE141" s="370"/>
      <c r="QF141" s="370"/>
      <c r="QG141" s="370"/>
      <c r="QH141" s="370"/>
      <c r="QI141" s="370"/>
      <c r="QJ141" s="370"/>
      <c r="QK141" s="370"/>
      <c r="QL141" s="370"/>
      <c r="QM141" s="370"/>
      <c r="QN141" s="370"/>
      <c r="QO141" s="370"/>
      <c r="QP141" s="370"/>
      <c r="QQ141" s="370"/>
      <c r="QR141" s="370"/>
      <c r="QS141" s="370"/>
      <c r="QT141" s="370"/>
      <c r="QU141" s="370"/>
      <c r="QV141" s="370"/>
      <c r="QW141" s="370"/>
      <c r="QX141" s="370"/>
      <c r="QY141" s="370"/>
      <c r="QZ141" s="370"/>
      <c r="RA141" s="370"/>
      <c r="RB141" s="370"/>
      <c r="RC141" s="370"/>
      <c r="RD141" s="370"/>
      <c r="RE141" s="370"/>
      <c r="RF141" s="370"/>
      <c r="RG141" s="370"/>
      <c r="RH141" s="370"/>
      <c r="RI141" s="370"/>
      <c r="RJ141" s="370"/>
      <c r="RK141" s="370"/>
      <c r="RL141" s="370"/>
      <c r="RM141" s="370"/>
      <c r="RN141" s="370"/>
      <c r="RO141" s="370"/>
      <c r="RP141" s="370"/>
      <c r="RQ141" s="370"/>
      <c r="RR141" s="370"/>
      <c r="RS141" s="370"/>
      <c r="RT141" s="370"/>
      <c r="RU141" s="370"/>
      <c r="RV141" s="370"/>
      <c r="RW141" s="370"/>
      <c r="RX141" s="370"/>
      <c r="RY141" s="370"/>
      <c r="RZ141" s="370"/>
      <c r="SA141" s="370"/>
      <c r="SB141" s="370"/>
      <c r="SC141" s="370"/>
      <c r="SD141" s="370"/>
      <c r="SE141" s="370"/>
      <c r="SF141" s="370"/>
      <c r="SG141" s="370"/>
      <c r="SH141" s="370"/>
      <c r="SI141" s="370"/>
      <c r="SJ141" s="370"/>
      <c r="SK141" s="370"/>
      <c r="SL141" s="370"/>
      <c r="SM141" s="370"/>
      <c r="SN141" s="370"/>
      <c r="SO141" s="370"/>
      <c r="SP141" s="370"/>
      <c r="SQ141" s="370"/>
      <c r="SR141" s="370"/>
      <c r="SS141" s="370"/>
      <c r="ST141" s="370"/>
      <c r="SU141" s="370"/>
      <c r="SV141" s="370"/>
      <c r="SW141" s="370"/>
      <c r="SX141" s="370"/>
      <c r="SY141" s="370"/>
      <c r="SZ141" s="370"/>
      <c r="TA141" s="370"/>
      <c r="TB141" s="370"/>
      <c r="TC141" s="370"/>
      <c r="TD141" s="370"/>
      <c r="TE141" s="370"/>
      <c r="TF141" s="370"/>
      <c r="TG141" s="370"/>
      <c r="TH141" s="370"/>
      <c r="TI141" s="370"/>
      <c r="TJ141" s="370"/>
      <c r="TK141" s="370"/>
      <c r="TL141" s="370"/>
      <c r="TM141" s="370"/>
      <c r="TN141" s="370"/>
      <c r="TO141" s="370"/>
      <c r="TP141" s="370"/>
      <c r="TQ141" s="370"/>
      <c r="TR141" s="370"/>
      <c r="TS141" s="370"/>
      <c r="TT141" s="370"/>
      <c r="TU141" s="370"/>
      <c r="TV141" s="370"/>
      <c r="TW141" s="370"/>
      <c r="TX141" s="370"/>
      <c r="TY141" s="370"/>
      <c r="TZ141" s="370"/>
      <c r="UA141" s="370"/>
      <c r="UB141" s="370"/>
      <c r="UC141" s="370"/>
      <c r="UD141" s="370"/>
      <c r="UE141" s="370"/>
      <c r="UF141" s="370"/>
      <c r="UG141" s="370"/>
      <c r="UH141" s="370"/>
      <c r="UI141" s="370"/>
      <c r="UJ141" s="370"/>
      <c r="UK141" s="370"/>
      <c r="UL141" s="370"/>
      <c r="UM141" s="370"/>
      <c r="UN141" s="370"/>
      <c r="UO141" s="370"/>
      <c r="UP141" s="370"/>
      <c r="UQ141" s="370"/>
      <c r="UR141" s="370"/>
      <c r="US141" s="370"/>
      <c r="UT141" s="370"/>
      <c r="UU141" s="370"/>
      <c r="UV141" s="370"/>
      <c r="UW141" s="370"/>
      <c r="UX141" s="370"/>
      <c r="UY141" s="370"/>
      <c r="UZ141" s="370"/>
      <c r="VA141" s="370"/>
      <c r="VB141" s="370"/>
      <c r="VC141" s="370"/>
      <c r="VD141" s="370"/>
      <c r="VE141" s="370"/>
      <c r="VF141" s="370"/>
      <c r="VG141" s="370"/>
      <c r="VH141" s="370"/>
      <c r="VI141" s="370"/>
      <c r="VJ141" s="370"/>
      <c r="VK141" s="370"/>
      <c r="VL141" s="370"/>
      <c r="VM141" s="370"/>
      <c r="VN141" s="370"/>
      <c r="VO141" s="370"/>
      <c r="VP141" s="370"/>
      <c r="VQ141" s="370"/>
      <c r="VR141" s="370"/>
      <c r="VS141" s="370"/>
      <c r="VT141" s="370"/>
      <c r="VU141" s="370"/>
      <c r="VV141" s="370"/>
      <c r="VW141" s="370"/>
      <c r="VX141" s="370"/>
      <c r="VY141" s="370"/>
      <c r="VZ141" s="370"/>
      <c r="WA141" s="370"/>
      <c r="WB141" s="370"/>
      <c r="WC141" s="370"/>
      <c r="WD141" s="370"/>
      <c r="WE141" s="370"/>
      <c r="WF141" s="370"/>
      <c r="WG141" s="370"/>
      <c r="WH141" s="370"/>
      <c r="WI141" s="370"/>
      <c r="WJ141" s="370"/>
      <c r="WK141" s="370"/>
      <c r="WL141" s="370"/>
      <c r="WM141" s="370"/>
      <c r="WN141" s="370"/>
      <c r="WO141" s="370"/>
      <c r="WP141" s="370"/>
      <c r="WQ141" s="370"/>
      <c r="WR141" s="370"/>
      <c r="WS141" s="370"/>
      <c r="WT141" s="370"/>
      <c r="WU141" s="370"/>
      <c r="WV141" s="370"/>
      <c r="WW141" s="370"/>
      <c r="WX141" s="370"/>
      <c r="WY141" s="370"/>
      <c r="WZ141" s="370"/>
      <c r="XA141" s="370"/>
      <c r="XB141" s="370"/>
      <c r="XC141" s="370"/>
      <c r="XD141" s="370"/>
      <c r="XE141" s="370"/>
      <c r="XF141" s="370"/>
      <c r="XG141" s="370"/>
      <c r="XH141" s="370"/>
      <c r="XI141" s="370"/>
      <c r="XJ141" s="370"/>
      <c r="XK141" s="370"/>
      <c r="XL141" s="370"/>
      <c r="XM141" s="370"/>
      <c r="XN141" s="370"/>
      <c r="XO141" s="370"/>
      <c r="XP141" s="370"/>
      <c r="XQ141" s="370"/>
      <c r="XR141" s="370"/>
      <c r="XS141" s="370"/>
      <c r="XT141" s="370"/>
      <c r="XU141" s="370"/>
      <c r="XV141" s="370"/>
      <c r="XW141" s="370"/>
      <c r="XX141" s="370"/>
      <c r="XY141" s="370"/>
      <c r="XZ141" s="370"/>
      <c r="YA141" s="370"/>
      <c r="YB141" s="370"/>
      <c r="YC141" s="370"/>
      <c r="YD141" s="370"/>
      <c r="YE141" s="370"/>
      <c r="YF141" s="370"/>
      <c r="YG141" s="370"/>
      <c r="YH141" s="370"/>
      <c r="YI141" s="370"/>
      <c r="YJ141" s="370"/>
      <c r="YK141" s="370"/>
      <c r="YL141" s="370"/>
      <c r="YM141" s="370"/>
      <c r="YN141" s="370"/>
      <c r="YO141" s="370"/>
      <c r="YP141" s="370"/>
      <c r="YQ141" s="370"/>
      <c r="YR141" s="370"/>
      <c r="YS141" s="370"/>
      <c r="YT141" s="370"/>
      <c r="YU141" s="370"/>
      <c r="YV141" s="370"/>
      <c r="YW141" s="370"/>
      <c r="YX141" s="370"/>
      <c r="YY141" s="370"/>
      <c r="YZ141" s="370"/>
      <c r="ZA141" s="370"/>
      <c r="ZB141" s="370"/>
      <c r="ZC141" s="370"/>
      <c r="ZD141" s="370"/>
      <c r="ZE141" s="370"/>
      <c r="ZF141" s="370"/>
      <c r="ZG141" s="370"/>
      <c r="ZH141" s="370"/>
      <c r="ZI141" s="370"/>
      <c r="ZJ141" s="370"/>
      <c r="ZK141" s="370"/>
      <c r="ZL141" s="370"/>
      <c r="ZM141" s="370"/>
      <c r="ZN141" s="370"/>
      <c r="ZO141" s="370"/>
      <c r="ZP141" s="370"/>
      <c r="ZQ141" s="370"/>
      <c r="ZR141" s="370"/>
      <c r="ZS141" s="370"/>
      <c r="ZT141" s="370"/>
      <c r="ZU141" s="370"/>
      <c r="ZV141" s="370"/>
      <c r="ZW141" s="370"/>
      <c r="ZX141" s="370"/>
      <c r="ZY141" s="370"/>
      <c r="ZZ141" s="370"/>
      <c r="AAA141" s="370"/>
      <c r="AAB141" s="370"/>
      <c r="AAC141" s="370"/>
      <c r="AAD141" s="370"/>
      <c r="AAE141" s="370"/>
      <c r="AAF141" s="370"/>
      <c r="AAG141" s="370"/>
      <c r="AAH141" s="370"/>
      <c r="AAI141" s="370"/>
      <c r="AAJ141" s="370"/>
      <c r="AAK141" s="370"/>
      <c r="AAL141" s="370"/>
      <c r="AAM141" s="370"/>
      <c r="AAN141" s="370"/>
      <c r="AAO141" s="370"/>
      <c r="AAP141" s="370"/>
      <c r="AAQ141" s="370"/>
      <c r="AAR141" s="370"/>
      <c r="AAS141" s="370"/>
      <c r="AAT141" s="370"/>
      <c r="AAU141" s="370"/>
      <c r="AAV141" s="370"/>
      <c r="AAW141" s="370"/>
      <c r="AAX141" s="370"/>
      <c r="AAY141" s="370"/>
      <c r="AAZ141" s="370"/>
      <c r="ABA141" s="370"/>
      <c r="ABB141" s="370"/>
      <c r="ABC141" s="370"/>
      <c r="ABD141" s="370"/>
      <c r="ABE141" s="370"/>
      <c r="ABF141" s="370"/>
      <c r="ABG141" s="370"/>
      <c r="ABH141" s="370"/>
      <c r="ABI141" s="370"/>
      <c r="ABJ141" s="370"/>
      <c r="ABK141" s="370"/>
      <c r="ABL141" s="370"/>
      <c r="ABM141" s="370"/>
      <c r="ABN141" s="370"/>
      <c r="ABO141" s="370"/>
      <c r="ABP141" s="370"/>
      <c r="ABQ141" s="370"/>
      <c r="ABR141" s="370"/>
      <c r="ABS141" s="370"/>
      <c r="ABT141" s="370"/>
      <c r="ABU141" s="370"/>
      <c r="ABV141" s="370"/>
      <c r="ABW141" s="370"/>
      <c r="ABX141" s="370"/>
      <c r="ABY141" s="370"/>
      <c r="ABZ141" s="370"/>
      <c r="ACA141" s="370"/>
      <c r="ACB141" s="370"/>
      <c r="ACC141" s="370"/>
      <c r="ACD141" s="370"/>
      <c r="ACE141" s="370"/>
      <c r="ACF141" s="370"/>
      <c r="ACG141" s="370"/>
      <c r="ACH141" s="370"/>
      <c r="ACI141" s="370"/>
      <c r="ACJ141" s="370"/>
      <c r="ACK141" s="370"/>
      <c r="ACL141" s="370"/>
      <c r="ACM141" s="370"/>
      <c r="ACN141" s="370"/>
      <c r="ACO141" s="370"/>
      <c r="ACP141" s="370"/>
      <c r="ACQ141" s="370"/>
      <c r="ACR141" s="370"/>
      <c r="ACS141" s="370"/>
      <c r="ACT141" s="370"/>
      <c r="ACU141" s="370"/>
      <c r="ACV141" s="370"/>
      <c r="ACW141" s="370"/>
      <c r="ACX141" s="370"/>
      <c r="ACY141" s="370"/>
      <c r="ACZ141" s="370"/>
      <c r="ADA141" s="370"/>
      <c r="ADB141" s="370"/>
      <c r="ADC141" s="370"/>
      <c r="ADD141" s="370"/>
      <c r="ADE141" s="370"/>
      <c r="ADF141" s="370"/>
      <c r="ADG141" s="370"/>
      <c r="ADH141" s="370"/>
      <c r="ADI141" s="370"/>
      <c r="ADJ141" s="370"/>
      <c r="ADK141" s="370"/>
      <c r="ADL141" s="370"/>
      <c r="ADM141" s="370"/>
      <c r="ADN141" s="370"/>
      <c r="ADO141" s="370"/>
      <c r="ADP141" s="370"/>
      <c r="ADQ141" s="370"/>
      <c r="ADR141" s="370"/>
      <c r="ADS141" s="370"/>
      <c r="ADT141" s="370"/>
      <c r="ADU141" s="370"/>
      <c r="ADV141" s="370"/>
      <c r="ADW141" s="370"/>
      <c r="ADX141" s="370"/>
      <c r="ADY141" s="370"/>
      <c r="ADZ141" s="370"/>
      <c r="AEA141" s="370"/>
      <c r="AEB141" s="370"/>
      <c r="AEC141" s="370"/>
      <c r="AED141" s="370"/>
      <c r="AEE141" s="370"/>
      <c r="AEF141" s="370"/>
      <c r="AEG141" s="370"/>
      <c r="AEH141" s="370"/>
      <c r="AEI141" s="370"/>
      <c r="AEJ141" s="370"/>
      <c r="AEK141" s="370"/>
      <c r="AEL141" s="370"/>
      <c r="AEM141" s="370"/>
      <c r="AEN141" s="370"/>
      <c r="AEO141" s="370"/>
      <c r="AEP141" s="370"/>
      <c r="AEQ141" s="370"/>
      <c r="AER141" s="370"/>
      <c r="AES141" s="370"/>
      <c r="AET141" s="370"/>
      <c r="AEU141" s="370"/>
      <c r="AEV141" s="370"/>
      <c r="AEW141" s="370"/>
      <c r="AEX141" s="370"/>
      <c r="AEY141" s="370"/>
      <c r="AEZ141" s="370"/>
      <c r="AFA141" s="370"/>
      <c r="AFB141" s="370"/>
      <c r="AFC141" s="370"/>
      <c r="AFD141" s="370"/>
      <c r="AFE141" s="370"/>
      <c r="AFF141" s="370"/>
      <c r="AFG141" s="370"/>
      <c r="AFH141" s="370"/>
      <c r="AFI141" s="370"/>
      <c r="AFJ141" s="370"/>
      <c r="AFK141" s="370"/>
      <c r="AFL141" s="370"/>
      <c r="AFM141" s="370"/>
      <c r="AFN141" s="370"/>
      <c r="AFO141" s="370"/>
      <c r="AFP141" s="370"/>
      <c r="AFQ141" s="370"/>
      <c r="AFR141" s="370"/>
      <c r="AFS141" s="370"/>
      <c r="AFT141" s="370"/>
      <c r="AFU141" s="370"/>
      <c r="AFV141" s="370"/>
      <c r="AFW141" s="370"/>
      <c r="AFX141" s="370"/>
      <c r="AFY141" s="370"/>
      <c r="AFZ141" s="370"/>
      <c r="AGA141" s="370"/>
      <c r="AGB141" s="370"/>
      <c r="AGC141" s="370"/>
      <c r="AGD141" s="370"/>
      <c r="AGE141" s="370"/>
      <c r="AGF141" s="370"/>
      <c r="AGG141" s="370"/>
      <c r="AGH141" s="370"/>
      <c r="AGI141" s="370"/>
      <c r="AGJ141" s="370"/>
      <c r="AGK141" s="370"/>
      <c r="AGL141" s="370"/>
      <c r="AGM141" s="370"/>
      <c r="AGN141" s="370"/>
      <c r="AGO141" s="370"/>
      <c r="AGP141" s="370"/>
      <c r="AGQ141" s="370"/>
      <c r="AGR141" s="370"/>
      <c r="AGS141" s="370"/>
      <c r="AGT141" s="370"/>
      <c r="AGU141" s="370"/>
      <c r="AGV141" s="370"/>
      <c r="AGW141" s="370"/>
      <c r="AGX141" s="370"/>
      <c r="AGY141" s="370"/>
      <c r="AGZ141" s="370"/>
      <c r="AHA141" s="370"/>
      <c r="AHB141" s="370"/>
      <c r="AHC141" s="370"/>
      <c r="AHD141" s="370"/>
      <c r="AHE141" s="370"/>
      <c r="AHF141" s="370"/>
      <c r="AHG141" s="370"/>
      <c r="AHH141" s="370"/>
      <c r="AHI141" s="370"/>
      <c r="AHJ141" s="370"/>
      <c r="AHK141" s="370"/>
      <c r="AHL141" s="370"/>
      <c r="AHM141" s="370"/>
      <c r="AHN141" s="370"/>
      <c r="AHO141" s="370"/>
      <c r="AHP141" s="370"/>
      <c r="AHQ141" s="370"/>
      <c r="AHR141" s="370"/>
      <c r="AHS141" s="370"/>
      <c r="AHT141" s="370"/>
      <c r="AHU141" s="370"/>
      <c r="AHV141" s="370"/>
      <c r="AHW141" s="370"/>
      <c r="AHX141" s="370"/>
      <c r="AHY141" s="370"/>
      <c r="AHZ141" s="370"/>
      <c r="AIA141" s="370"/>
      <c r="AIB141" s="370"/>
      <c r="AIC141" s="370"/>
      <c r="AID141" s="370"/>
      <c r="AIE141" s="370"/>
      <c r="AIF141" s="370"/>
      <c r="AIG141" s="370"/>
      <c r="AIH141" s="370"/>
      <c r="AII141" s="370"/>
      <c r="AIJ141" s="370"/>
      <c r="AIK141" s="370"/>
      <c r="AIL141" s="370"/>
      <c r="AIM141" s="370"/>
      <c r="AIN141" s="370"/>
      <c r="AIO141" s="370"/>
      <c r="AIP141" s="370"/>
      <c r="AIQ141" s="370"/>
      <c r="AIR141" s="370"/>
      <c r="AIS141" s="370"/>
      <c r="AIT141" s="370"/>
      <c r="AIU141" s="370"/>
      <c r="AIV141" s="370"/>
      <c r="AIW141" s="370"/>
      <c r="AIX141" s="370"/>
      <c r="AIY141" s="370"/>
      <c r="AIZ141" s="370"/>
      <c r="AJA141" s="370"/>
      <c r="AJB141" s="370"/>
      <c r="AJC141" s="370"/>
      <c r="AJD141" s="370"/>
      <c r="AJE141" s="370"/>
      <c r="AJF141" s="370"/>
      <c r="AJG141" s="370"/>
      <c r="AJH141" s="370"/>
      <c r="AJI141" s="370"/>
      <c r="AJJ141" s="370"/>
      <c r="AJK141" s="370"/>
      <c r="AJL141" s="370"/>
      <c r="AJM141" s="370"/>
      <c r="AJN141" s="370"/>
      <c r="AJO141" s="370"/>
      <c r="AJP141" s="370"/>
      <c r="AJQ141" s="370"/>
      <c r="AJR141" s="370"/>
      <c r="AJS141" s="370"/>
      <c r="AJT141" s="370"/>
      <c r="AJU141" s="370"/>
      <c r="AJV141" s="370"/>
      <c r="AJW141" s="370"/>
      <c r="AJX141" s="370"/>
      <c r="AJY141" s="370"/>
      <c r="AJZ141" s="370"/>
      <c r="AKA141" s="370"/>
      <c r="AKB141" s="370"/>
      <c r="AKC141" s="370"/>
      <c r="AKD141" s="370"/>
      <c r="AKE141" s="370"/>
      <c r="AKF141" s="370"/>
      <c r="AKG141" s="370"/>
      <c r="AKH141" s="370"/>
      <c r="AKI141" s="370"/>
      <c r="AKJ141" s="370"/>
      <c r="AKK141" s="370"/>
      <c r="AKL141" s="370"/>
      <c r="AKM141" s="370"/>
      <c r="AKN141" s="370"/>
      <c r="AKO141" s="370"/>
      <c r="AKP141" s="370"/>
      <c r="AKQ141" s="370"/>
      <c r="AKR141" s="370"/>
      <c r="AKS141" s="370"/>
      <c r="AKT141" s="370"/>
      <c r="AKU141" s="370"/>
      <c r="AKV141" s="370"/>
      <c r="AKW141" s="370"/>
      <c r="AKX141" s="370"/>
      <c r="AKY141" s="370"/>
      <c r="AKZ141" s="370"/>
      <c r="ALA141" s="370"/>
      <c r="ALB141" s="370"/>
      <c r="ALC141" s="370"/>
      <c r="ALD141" s="370"/>
      <c r="ALE141" s="370"/>
      <c r="ALF141" s="370"/>
      <c r="ALG141" s="370"/>
      <c r="ALH141" s="370"/>
      <c r="ALI141" s="370"/>
      <c r="ALJ141" s="370"/>
      <c r="ALK141" s="370"/>
      <c r="ALL141" s="370"/>
      <c r="ALM141" s="370"/>
      <c r="ALN141" s="370"/>
      <c r="ALO141" s="370"/>
      <c r="ALP141" s="370"/>
      <c r="ALQ141" s="370"/>
      <c r="ALR141" s="370"/>
      <c r="ALS141" s="370"/>
      <c r="ALT141" s="370"/>
      <c r="ALU141" s="370"/>
      <c r="ALV141" s="370"/>
      <c r="ALW141" s="370"/>
      <c r="ALX141" s="370"/>
      <c r="ALY141" s="370"/>
      <c r="ALZ141" s="370"/>
      <c r="AMA141" s="370"/>
      <c r="AMB141" s="370"/>
      <c r="AMC141" s="370"/>
      <c r="AMD141" s="370"/>
      <c r="AME141" s="370"/>
      <c r="AMF141" s="370"/>
      <c r="AMG141" s="370"/>
      <c r="AMH141" s="370"/>
      <c r="AMI141" s="370"/>
      <c r="AMJ141" s="370"/>
      <c r="AMK141" s="370"/>
      <c r="AML141" s="370"/>
      <c r="AMM141" s="370"/>
      <c r="AMN141" s="370"/>
      <c r="AMO141" s="370"/>
      <c r="AMP141" s="370"/>
      <c r="AMQ141" s="370"/>
      <c r="AMR141" s="370"/>
      <c r="AMS141" s="370"/>
      <c r="AMT141" s="370"/>
      <c r="AMU141" s="370"/>
      <c r="AMV141" s="370"/>
      <c r="AMW141" s="370"/>
      <c r="AMX141" s="370"/>
      <c r="AMY141" s="370"/>
      <c r="AMZ141" s="370"/>
      <c r="ANA141" s="370"/>
      <c r="ANB141" s="370"/>
      <c r="ANC141" s="370"/>
      <c r="AND141" s="370"/>
      <c r="ANE141" s="370"/>
      <c r="ANF141" s="370"/>
      <c r="ANG141" s="370"/>
      <c r="ANH141" s="370"/>
      <c r="ANI141" s="370"/>
      <c r="ANJ141" s="370"/>
      <c r="ANK141" s="370"/>
      <c r="ANL141" s="370"/>
      <c r="ANM141" s="370"/>
      <c r="ANN141" s="370"/>
      <c r="ANO141" s="370"/>
      <c r="ANP141" s="370"/>
      <c r="ANQ141" s="370"/>
      <c r="ANR141" s="370"/>
      <c r="ANS141" s="370"/>
      <c r="ANT141" s="370"/>
      <c r="ANU141" s="370"/>
      <c r="ANV141" s="370"/>
      <c r="ANW141" s="370"/>
      <c r="ANX141" s="370"/>
      <c r="ANY141" s="370"/>
      <c r="ANZ141" s="370"/>
      <c r="AOA141" s="370"/>
      <c r="AOB141" s="370"/>
      <c r="AOC141" s="370"/>
      <c r="AOD141" s="370"/>
      <c r="AOE141" s="370"/>
      <c r="AOF141" s="370"/>
      <c r="AOG141" s="370"/>
      <c r="AOH141" s="370"/>
      <c r="AOI141" s="370"/>
      <c r="AOJ141" s="370"/>
      <c r="AOK141" s="370"/>
      <c r="AOL141" s="370"/>
      <c r="AOM141" s="370"/>
      <c r="AON141" s="370"/>
      <c r="AOO141" s="370"/>
      <c r="AOP141" s="370"/>
      <c r="AOQ141" s="370"/>
      <c r="AOR141" s="370"/>
      <c r="AOS141" s="370"/>
      <c r="AOT141" s="370"/>
      <c r="AOU141" s="370"/>
      <c r="AOV141" s="370"/>
      <c r="AOW141" s="370"/>
      <c r="AOX141" s="370"/>
      <c r="AOY141" s="370"/>
      <c r="AOZ141" s="370"/>
      <c r="APA141" s="370"/>
      <c r="APB141" s="370"/>
      <c r="APC141" s="370"/>
      <c r="APD141" s="370"/>
      <c r="APE141" s="370"/>
      <c r="APF141" s="370"/>
      <c r="APG141" s="370"/>
      <c r="APH141" s="370"/>
      <c r="API141" s="370"/>
      <c r="APJ141" s="370"/>
      <c r="APK141" s="370"/>
      <c r="APL141" s="370"/>
      <c r="APM141" s="370"/>
      <c r="APN141" s="370"/>
      <c r="APO141" s="370"/>
      <c r="APP141" s="370"/>
      <c r="APQ141" s="370"/>
      <c r="APR141" s="370"/>
      <c r="APS141" s="370"/>
      <c r="APT141" s="370"/>
      <c r="APU141" s="370"/>
      <c r="APV141" s="370"/>
      <c r="APW141" s="370"/>
      <c r="APX141" s="370"/>
      <c r="APY141" s="370"/>
      <c r="APZ141" s="370"/>
      <c r="AQA141" s="370"/>
      <c r="AQB141" s="370"/>
      <c r="AQC141" s="370"/>
      <c r="AQD141" s="370"/>
      <c r="AQE141" s="370"/>
      <c r="AQF141" s="370"/>
      <c r="AQG141" s="370"/>
      <c r="AQH141" s="370"/>
      <c r="AQI141" s="370"/>
      <c r="AQJ141" s="370"/>
      <c r="AQK141" s="370"/>
      <c r="AQL141" s="370"/>
      <c r="AQM141" s="370"/>
      <c r="AQN141" s="370"/>
      <c r="AQO141" s="370"/>
      <c r="AQP141" s="370"/>
      <c r="AQQ141" s="370"/>
      <c r="AQR141" s="370"/>
      <c r="AQS141" s="370"/>
      <c r="AQT141" s="370"/>
      <c r="AQU141" s="370"/>
      <c r="AQV141" s="370"/>
      <c r="AQW141" s="370"/>
      <c r="AQX141" s="370"/>
      <c r="AQY141" s="370"/>
      <c r="AQZ141" s="370"/>
      <c r="ARA141" s="370"/>
      <c r="ARB141" s="370"/>
      <c r="ARC141" s="370"/>
      <c r="ARD141" s="370"/>
      <c r="ARE141" s="370"/>
      <c r="ARF141" s="370"/>
      <c r="ARG141" s="370"/>
      <c r="ARH141" s="370"/>
      <c r="ARI141" s="370"/>
      <c r="ARJ141" s="370"/>
      <c r="ARK141" s="370"/>
      <c r="ARL141" s="370"/>
      <c r="ARM141" s="370"/>
      <c r="ARN141" s="370"/>
      <c r="ARO141" s="370"/>
      <c r="ARP141" s="370"/>
      <c r="ARQ141" s="370"/>
      <c r="ARR141" s="370"/>
      <c r="ARS141" s="370"/>
      <c r="ART141" s="370"/>
      <c r="ARU141" s="370"/>
      <c r="ARV141" s="370"/>
      <c r="ARW141" s="370"/>
      <c r="ARX141" s="370"/>
      <c r="ARY141" s="370"/>
      <c r="ARZ141" s="370"/>
      <c r="ASA141" s="370"/>
      <c r="ASB141" s="370"/>
      <c r="ASC141" s="370"/>
      <c r="ASD141" s="370"/>
      <c r="ASE141" s="370"/>
      <c r="ASF141" s="370"/>
      <c r="ASG141" s="370"/>
      <c r="ASH141" s="370"/>
      <c r="ASI141" s="370"/>
      <c r="ASJ141" s="370"/>
      <c r="ASK141" s="370"/>
      <c r="ASL141" s="370"/>
      <c r="ASM141" s="370"/>
      <c r="ASN141" s="370"/>
      <c r="ASO141" s="370"/>
      <c r="ASP141" s="370"/>
      <c r="ASQ141" s="370"/>
      <c r="ASR141" s="370"/>
      <c r="ASS141" s="370"/>
      <c r="AST141" s="370"/>
      <c r="ASU141" s="370"/>
      <c r="ASV141" s="370"/>
      <c r="ASW141" s="370"/>
      <c r="ASX141" s="370"/>
      <c r="ASY141" s="370"/>
      <c r="ASZ141" s="370"/>
      <c r="ATA141" s="370"/>
      <c r="ATB141" s="370"/>
      <c r="ATC141" s="370"/>
      <c r="ATD141" s="370"/>
      <c r="ATE141" s="370"/>
      <c r="ATF141" s="370"/>
      <c r="ATG141" s="370"/>
      <c r="ATH141" s="370"/>
      <c r="ATI141" s="370"/>
      <c r="ATJ141" s="370"/>
      <c r="ATK141" s="370"/>
      <c r="ATL141" s="370"/>
      <c r="ATM141" s="370"/>
      <c r="ATN141" s="370"/>
      <c r="ATO141" s="370"/>
      <c r="ATP141" s="370"/>
      <c r="ATQ141" s="370"/>
      <c r="ATR141" s="370"/>
      <c r="ATS141" s="370"/>
      <c r="ATT141" s="370"/>
      <c r="ATU141" s="370"/>
      <c r="ATV141" s="370"/>
      <c r="ATW141" s="370"/>
      <c r="ATX141" s="370"/>
      <c r="ATY141" s="370"/>
      <c r="ATZ141" s="370"/>
      <c r="AUA141" s="370"/>
      <c r="AUB141" s="370"/>
      <c r="AUC141" s="370"/>
      <c r="AUD141" s="370"/>
      <c r="AUE141" s="370"/>
      <c r="AUF141" s="370"/>
      <c r="AUG141" s="370"/>
      <c r="AUH141" s="370"/>
      <c r="AUI141" s="370"/>
      <c r="AUJ141" s="370"/>
      <c r="AUK141" s="370"/>
      <c r="AUL141" s="370"/>
      <c r="AUM141" s="370"/>
      <c r="AUN141" s="370"/>
      <c r="AUO141" s="370"/>
      <c r="AUP141" s="370"/>
      <c r="AUQ141" s="370"/>
      <c r="AUR141" s="370"/>
      <c r="AUS141" s="370"/>
      <c r="AUT141" s="370"/>
      <c r="AUU141" s="370"/>
      <c r="AUV141" s="370"/>
      <c r="AUW141" s="370"/>
      <c r="AUX141" s="370"/>
      <c r="AUY141" s="370"/>
      <c r="AUZ141" s="370"/>
      <c r="AVA141" s="370"/>
      <c r="AVB141" s="370"/>
      <c r="AVC141" s="370"/>
      <c r="AVD141" s="370"/>
      <c r="AVE141" s="370"/>
      <c r="AVF141" s="370"/>
      <c r="AVG141" s="370"/>
      <c r="AVH141" s="370"/>
      <c r="AVI141" s="370"/>
      <c r="AVJ141" s="370"/>
      <c r="AVK141" s="370"/>
      <c r="AVL141" s="370"/>
      <c r="AVM141" s="370"/>
      <c r="AVN141" s="370"/>
      <c r="AVO141" s="370"/>
      <c r="AVP141" s="370"/>
      <c r="AVQ141" s="370"/>
      <c r="AVR141" s="370"/>
      <c r="AVS141" s="370"/>
      <c r="AVT141" s="370"/>
      <c r="AVU141" s="370"/>
      <c r="AVV141" s="370"/>
      <c r="AVW141" s="370"/>
      <c r="AVX141" s="370"/>
      <c r="AVY141" s="370"/>
      <c r="AVZ141" s="370"/>
      <c r="AWA141" s="370"/>
      <c r="AWB141" s="370"/>
      <c r="AWC141" s="370"/>
      <c r="AWD141" s="370"/>
      <c r="AWE141" s="370"/>
      <c r="AWF141" s="370"/>
      <c r="AWG141" s="370"/>
      <c r="AWH141" s="370"/>
      <c r="AWI141" s="370"/>
      <c r="AWJ141" s="370"/>
      <c r="AWK141" s="370"/>
      <c r="AWL141" s="370"/>
      <c r="AWM141" s="370"/>
      <c r="AWN141" s="370"/>
      <c r="AWO141" s="370"/>
      <c r="AWP141" s="370"/>
      <c r="AWQ141" s="370"/>
      <c r="AWR141" s="370"/>
      <c r="AWS141" s="370"/>
      <c r="AWT141" s="370"/>
      <c r="AWU141" s="370"/>
      <c r="AWV141" s="370"/>
      <c r="AWW141" s="370"/>
      <c r="AWX141" s="370"/>
      <c r="AWY141" s="370"/>
      <c r="AWZ141" s="370"/>
      <c r="AXA141" s="370"/>
      <c r="AXB141" s="370"/>
      <c r="AXC141" s="370"/>
      <c r="AXD141" s="370"/>
      <c r="AXE141" s="370"/>
      <c r="AXF141" s="370"/>
      <c r="AXG141" s="370"/>
      <c r="AXH141" s="370"/>
      <c r="AXI141" s="370"/>
      <c r="AXJ141" s="370"/>
      <c r="AXK141" s="370"/>
      <c r="AXL141" s="370"/>
      <c r="AXM141" s="370"/>
      <c r="AXN141" s="370"/>
      <c r="AXO141" s="370"/>
      <c r="AXP141" s="370"/>
      <c r="AXQ141" s="370"/>
      <c r="AXR141" s="370"/>
      <c r="AXS141" s="370"/>
      <c r="AXT141" s="370"/>
      <c r="AXU141" s="370"/>
      <c r="AXV141" s="370"/>
      <c r="AXW141" s="370"/>
      <c r="AXX141" s="370"/>
      <c r="AXY141" s="370"/>
      <c r="AXZ141" s="370"/>
      <c r="AYA141" s="370"/>
      <c r="AYB141" s="370"/>
      <c r="AYC141" s="370"/>
      <c r="AYD141" s="370"/>
      <c r="AYE141" s="370"/>
      <c r="AYF141" s="370"/>
      <c r="AYG141" s="370"/>
      <c r="AYH141" s="370"/>
      <c r="AYI141" s="370"/>
      <c r="AYJ141" s="370"/>
      <c r="AYK141" s="370"/>
      <c r="AYL141" s="370"/>
      <c r="AYM141" s="370"/>
      <c r="AYN141" s="370"/>
      <c r="AYO141" s="370"/>
      <c r="AYP141" s="370"/>
      <c r="AYQ141" s="370"/>
      <c r="AYR141" s="370"/>
      <c r="AYS141" s="370"/>
      <c r="AYT141" s="370"/>
      <c r="AYU141" s="370"/>
      <c r="AYV141" s="370"/>
      <c r="AYW141" s="370"/>
      <c r="AYX141" s="370"/>
      <c r="AYY141" s="370"/>
      <c r="AYZ141" s="370"/>
      <c r="AZA141" s="370"/>
      <c r="AZB141" s="370"/>
      <c r="AZC141" s="370"/>
      <c r="AZD141" s="370"/>
      <c r="AZE141" s="370"/>
      <c r="AZF141" s="370"/>
      <c r="AZG141" s="370"/>
      <c r="AZH141" s="370"/>
      <c r="AZI141" s="370"/>
      <c r="AZJ141" s="370"/>
      <c r="AZK141" s="370"/>
      <c r="AZL141" s="370"/>
      <c r="AZM141" s="370"/>
      <c r="AZN141" s="370"/>
      <c r="AZO141" s="370"/>
      <c r="AZP141" s="370"/>
      <c r="AZQ141" s="370"/>
      <c r="AZR141" s="370"/>
      <c r="AZS141" s="370"/>
      <c r="AZT141" s="370"/>
      <c r="AZU141" s="370"/>
      <c r="AZV141" s="370"/>
      <c r="AZW141" s="370"/>
      <c r="AZX141" s="370"/>
      <c r="AZY141" s="370"/>
      <c r="AZZ141" s="370"/>
      <c r="BAA141" s="370"/>
      <c r="BAB141" s="370"/>
      <c r="BAC141" s="370"/>
      <c r="BAD141" s="370"/>
      <c r="BAE141" s="370"/>
      <c r="BAF141" s="370"/>
      <c r="BAG141" s="370"/>
      <c r="BAH141" s="370"/>
      <c r="BAI141" s="370"/>
      <c r="BAJ141" s="370"/>
      <c r="BAK141" s="370"/>
      <c r="BAL141" s="370"/>
      <c r="BAM141" s="370"/>
      <c r="BAN141" s="370"/>
      <c r="BAO141" s="370"/>
      <c r="BAP141" s="370"/>
      <c r="BAQ141" s="370"/>
      <c r="BAR141" s="370"/>
      <c r="BAS141" s="370"/>
      <c r="BAT141" s="370"/>
      <c r="BAU141" s="370"/>
      <c r="BAV141" s="370"/>
      <c r="BAW141" s="370"/>
      <c r="BAX141" s="370"/>
      <c r="BAY141" s="370"/>
      <c r="BAZ141" s="370"/>
      <c r="BBA141" s="370"/>
      <c r="BBB141" s="370"/>
      <c r="BBC141" s="370"/>
      <c r="BBD141" s="370"/>
      <c r="BBE141" s="370"/>
      <c r="BBF141" s="370"/>
      <c r="BBG141" s="370"/>
      <c r="BBH141" s="370"/>
      <c r="BBI141" s="370"/>
      <c r="BBJ141" s="370"/>
      <c r="BBK141" s="370"/>
      <c r="BBL141" s="370"/>
      <c r="BBM141" s="370"/>
      <c r="BBN141" s="370"/>
      <c r="BBO141" s="370"/>
      <c r="BBP141" s="370"/>
      <c r="BBQ141" s="370"/>
      <c r="BBR141" s="370"/>
      <c r="BBS141" s="370"/>
      <c r="BBT141" s="370"/>
      <c r="BBU141" s="370"/>
      <c r="BBV141" s="370"/>
      <c r="BBW141" s="370"/>
      <c r="BBX141" s="370"/>
      <c r="BBY141" s="370"/>
      <c r="BBZ141" s="370"/>
      <c r="BCA141" s="370"/>
      <c r="BCB141" s="370"/>
      <c r="BCC141" s="370"/>
      <c r="BCD141" s="370"/>
      <c r="BCE141" s="370"/>
      <c r="BCF141" s="370"/>
      <c r="BCG141" s="370"/>
      <c r="BCH141" s="370"/>
      <c r="BCI141" s="370"/>
      <c r="BCJ141" s="370"/>
      <c r="BCK141" s="370"/>
      <c r="BCL141" s="370"/>
      <c r="BCM141" s="370"/>
      <c r="BCN141" s="370"/>
      <c r="BCO141" s="370"/>
      <c r="BCP141" s="370"/>
      <c r="BCQ141" s="370"/>
      <c r="BCR141" s="370"/>
      <c r="BCS141" s="370"/>
      <c r="BCT141" s="370"/>
      <c r="BCU141" s="370"/>
      <c r="BCV141" s="370"/>
      <c r="BCW141" s="370"/>
      <c r="BCX141" s="370"/>
      <c r="BCY141" s="370"/>
      <c r="BCZ141" s="370"/>
      <c r="BDA141" s="370"/>
      <c r="BDB141" s="370"/>
      <c r="BDC141" s="370"/>
      <c r="BDD141" s="370"/>
      <c r="BDE141" s="370"/>
      <c r="BDF141" s="370"/>
      <c r="BDG141" s="370"/>
      <c r="BDH141" s="370"/>
      <c r="BDI141" s="370"/>
      <c r="BDJ141" s="370"/>
      <c r="BDK141" s="370"/>
      <c r="BDL141" s="370"/>
      <c r="BDM141" s="370"/>
      <c r="BDN141" s="370"/>
      <c r="BDO141" s="370"/>
      <c r="BDP141" s="370"/>
      <c r="BDQ141" s="370"/>
      <c r="BDR141" s="370"/>
      <c r="BDS141" s="370"/>
      <c r="BDT141" s="370"/>
      <c r="BDU141" s="370"/>
      <c r="BDV141" s="370"/>
      <c r="BDW141" s="370"/>
      <c r="BDX141" s="370"/>
      <c r="BDY141" s="370"/>
      <c r="BDZ141" s="370"/>
      <c r="BEA141" s="370"/>
      <c r="BEB141" s="370"/>
      <c r="BEC141" s="370"/>
      <c r="BED141" s="370"/>
      <c r="BEE141" s="370"/>
      <c r="BEF141" s="370"/>
      <c r="BEG141" s="370"/>
      <c r="BEH141" s="370"/>
      <c r="BEI141" s="370"/>
      <c r="BEJ141" s="370"/>
      <c r="BEK141" s="370"/>
      <c r="BEL141" s="370"/>
      <c r="BEM141" s="370"/>
      <c r="BEN141" s="370"/>
      <c r="BEO141" s="370"/>
      <c r="BEP141" s="370"/>
      <c r="BEQ141" s="370"/>
      <c r="BER141" s="370"/>
      <c r="BES141" s="370"/>
      <c r="BET141" s="370"/>
      <c r="BEU141" s="370"/>
      <c r="BEV141" s="370"/>
      <c r="BEW141" s="370"/>
      <c r="BEX141" s="370"/>
      <c r="BEY141" s="370"/>
      <c r="BEZ141" s="370"/>
      <c r="BFA141" s="370"/>
      <c r="BFB141" s="370"/>
      <c r="BFC141" s="370"/>
      <c r="BFD141" s="370"/>
      <c r="BFE141" s="370"/>
      <c r="BFF141" s="370"/>
      <c r="BFG141" s="370"/>
      <c r="BFH141" s="370"/>
      <c r="BFI141" s="370"/>
      <c r="BFJ141" s="370"/>
      <c r="BFK141" s="370"/>
      <c r="BFL141" s="370"/>
      <c r="BFM141" s="370"/>
      <c r="BFN141" s="370"/>
      <c r="BFO141" s="370"/>
      <c r="BFP141" s="370"/>
      <c r="BFQ141" s="370"/>
      <c r="BFR141" s="370"/>
      <c r="BFS141" s="370"/>
      <c r="BFT141" s="370"/>
      <c r="BFU141" s="370"/>
      <c r="BFV141" s="370"/>
      <c r="BFW141" s="370"/>
      <c r="BFX141" s="370"/>
      <c r="BFY141" s="370"/>
      <c r="BFZ141" s="370"/>
      <c r="BGA141" s="370"/>
      <c r="BGB141" s="370"/>
      <c r="BGC141" s="370"/>
      <c r="BGD141" s="370"/>
      <c r="BGE141" s="370"/>
      <c r="BGF141" s="370"/>
      <c r="BGG141" s="370"/>
      <c r="BGH141" s="370"/>
      <c r="BGI141" s="370"/>
      <c r="BGJ141" s="370"/>
      <c r="BGK141" s="370"/>
      <c r="BGL141" s="370"/>
      <c r="BGM141" s="370"/>
      <c r="BGN141" s="370"/>
      <c r="BGO141" s="370"/>
      <c r="BGP141" s="370"/>
      <c r="BGQ141" s="370"/>
      <c r="BGR141" s="370"/>
      <c r="BGS141" s="370"/>
      <c r="BGT141" s="370"/>
      <c r="BGU141" s="370"/>
      <c r="BGV141" s="370"/>
      <c r="BGW141" s="370"/>
      <c r="BGX141" s="370"/>
      <c r="BGY141" s="370"/>
      <c r="BGZ141" s="370"/>
      <c r="BHA141" s="370"/>
      <c r="BHB141" s="370"/>
      <c r="BHC141" s="370"/>
      <c r="BHD141" s="370"/>
      <c r="BHE141" s="370"/>
      <c r="BHF141" s="370"/>
      <c r="BHG141" s="370"/>
      <c r="BHH141" s="370"/>
      <c r="BHI141" s="370"/>
      <c r="BHJ141" s="370"/>
      <c r="BHK141" s="370"/>
      <c r="BHL141" s="370"/>
      <c r="BHM141" s="370"/>
      <c r="BHN141" s="370"/>
      <c r="BHO141" s="370"/>
      <c r="BHP141" s="370"/>
      <c r="BHQ141" s="370"/>
      <c r="BHR141" s="370"/>
      <c r="BHS141" s="370"/>
      <c r="BHT141" s="370"/>
      <c r="BHU141" s="370"/>
      <c r="BHV141" s="370"/>
      <c r="BHW141" s="370"/>
      <c r="BHX141" s="370"/>
      <c r="BHY141" s="370"/>
      <c r="BHZ141" s="370"/>
      <c r="BIA141" s="370"/>
      <c r="BIB141" s="370"/>
      <c r="BIC141" s="370"/>
      <c r="BID141" s="370"/>
      <c r="BIE141" s="370"/>
      <c r="BIF141" s="370"/>
      <c r="BIG141" s="370"/>
      <c r="BIH141" s="370"/>
      <c r="BII141" s="370"/>
      <c r="BIJ141" s="370"/>
      <c r="BIK141" s="370"/>
      <c r="BIL141" s="370"/>
      <c r="BIM141" s="370"/>
      <c r="BIN141" s="370"/>
      <c r="BIO141" s="370"/>
      <c r="BIP141" s="370"/>
      <c r="BIQ141" s="370"/>
      <c r="BIR141" s="370"/>
      <c r="BIS141" s="370"/>
      <c r="BIT141" s="370"/>
      <c r="BIU141" s="370"/>
      <c r="BIV141" s="370"/>
      <c r="BIW141" s="370"/>
      <c r="BIX141" s="370"/>
      <c r="BIY141" s="370"/>
      <c r="BIZ141" s="370"/>
      <c r="BJA141" s="370"/>
    </row>
    <row r="142" spans="1:1613" ht="15.75" thickTop="1" x14ac:dyDescent="0.25">
      <c r="A142" s="571" t="s">
        <v>232</v>
      </c>
      <c r="B142" s="572"/>
      <c r="C142" s="599"/>
      <c r="D142" s="54"/>
      <c r="E142" s="54"/>
      <c r="F142" s="54"/>
      <c r="G142" s="55"/>
      <c r="H142" s="49"/>
      <c r="I142" s="250"/>
      <c r="J142" s="250"/>
      <c r="K142" s="250"/>
      <c r="L142" s="250"/>
      <c r="M142" s="250"/>
      <c r="N142" s="250"/>
      <c r="O142" s="250"/>
      <c r="P142" s="25"/>
      <c r="Q142" s="272"/>
      <c r="R142" s="250"/>
    </row>
    <row r="143" spans="1:1613" x14ac:dyDescent="0.25">
      <c r="A143" s="129">
        <v>525</v>
      </c>
      <c r="B143" s="42">
        <v>6010</v>
      </c>
      <c r="C143" s="133" t="s">
        <v>277</v>
      </c>
      <c r="D143" s="24">
        <v>0</v>
      </c>
      <c r="E143" s="24">
        <v>0</v>
      </c>
      <c r="F143" s="24">
        <v>0</v>
      </c>
      <c r="G143" s="25">
        <v>0</v>
      </c>
      <c r="H143" s="49">
        <v>0</v>
      </c>
      <c r="I143" s="250">
        <v>274.02</v>
      </c>
      <c r="J143" s="250">
        <v>2989.93</v>
      </c>
      <c r="K143" s="250">
        <v>0</v>
      </c>
      <c r="L143" s="250"/>
      <c r="M143" s="250"/>
      <c r="N143" s="250"/>
      <c r="O143" s="250"/>
      <c r="P143" s="25">
        <v>0</v>
      </c>
      <c r="Q143" s="272">
        <v>3000</v>
      </c>
      <c r="R143" s="250"/>
    </row>
    <row r="144" spans="1:1613" x14ac:dyDescent="0.25">
      <c r="A144" s="127">
        <v>525</v>
      </c>
      <c r="B144" s="42">
        <v>7300</v>
      </c>
      <c r="C144" s="135" t="s">
        <v>170</v>
      </c>
      <c r="D144" s="24">
        <v>0</v>
      </c>
      <c r="E144" s="24">
        <v>0</v>
      </c>
      <c r="F144" s="24">
        <v>0</v>
      </c>
      <c r="G144" s="25">
        <v>2681.82</v>
      </c>
      <c r="H144" s="49">
        <v>5000</v>
      </c>
      <c r="I144" s="250">
        <v>274.02</v>
      </c>
      <c r="J144" s="250">
        <v>2989.93</v>
      </c>
      <c r="K144" s="250">
        <v>0</v>
      </c>
      <c r="L144" s="250"/>
      <c r="M144" s="250"/>
      <c r="N144" s="250"/>
      <c r="O144" s="250"/>
      <c r="P144" s="25">
        <v>3263.95</v>
      </c>
      <c r="Q144" s="272">
        <v>12000</v>
      </c>
      <c r="R144" s="250"/>
    </row>
    <row r="145" spans="1:1613" x14ac:dyDescent="0.25">
      <c r="A145" s="127">
        <v>525</v>
      </c>
      <c r="B145" s="42">
        <v>7350</v>
      </c>
      <c r="C145" s="135" t="s">
        <v>171</v>
      </c>
      <c r="D145" s="24">
        <v>0</v>
      </c>
      <c r="E145" s="24">
        <v>0</v>
      </c>
      <c r="F145" s="24">
        <v>0</v>
      </c>
      <c r="G145" s="25">
        <v>156.22</v>
      </c>
      <c r="H145" s="49">
        <v>0</v>
      </c>
      <c r="I145" s="250">
        <v>0</v>
      </c>
      <c r="J145" s="250">
        <v>0</v>
      </c>
      <c r="K145" s="250">
        <v>0</v>
      </c>
      <c r="L145" s="250"/>
      <c r="M145" s="250"/>
      <c r="N145" s="250"/>
      <c r="O145" s="250"/>
      <c r="P145" s="25">
        <v>0</v>
      </c>
      <c r="Q145" s="272">
        <v>2000</v>
      </c>
      <c r="R145" s="250"/>
    </row>
    <row r="146" spans="1:1613" x14ac:dyDescent="0.25">
      <c r="A146" s="127">
        <v>525</v>
      </c>
      <c r="B146" s="42">
        <v>7700</v>
      </c>
      <c r="C146" s="135" t="s">
        <v>235</v>
      </c>
      <c r="D146" s="24">
        <v>0</v>
      </c>
      <c r="E146" s="24">
        <v>0</v>
      </c>
      <c r="F146" s="24">
        <v>0</v>
      </c>
      <c r="G146" s="25">
        <v>11168</v>
      </c>
      <c r="H146" s="49">
        <v>10000</v>
      </c>
      <c r="I146" s="250">
        <v>15901.34</v>
      </c>
      <c r="J146" s="250">
        <v>0</v>
      </c>
      <c r="K146" s="250">
        <v>1200</v>
      </c>
      <c r="L146" s="250">
        <v>-1394.78</v>
      </c>
      <c r="M146" s="250">
        <v>9614.57</v>
      </c>
      <c r="N146" s="250">
        <v>800</v>
      </c>
      <c r="O146" s="250"/>
      <c r="P146" s="25">
        <f>SUM(I146:O146)</f>
        <v>26121.129999999997</v>
      </c>
      <c r="Q146" s="272">
        <v>40000</v>
      </c>
      <c r="R146" s="250"/>
    </row>
    <row r="147" spans="1:1613" x14ac:dyDescent="0.25">
      <c r="A147" s="127">
        <v>525</v>
      </c>
      <c r="B147" s="42">
        <v>7701</v>
      </c>
      <c r="C147" s="135" t="s">
        <v>236</v>
      </c>
      <c r="D147" s="24">
        <v>0</v>
      </c>
      <c r="E147" s="24">
        <v>0</v>
      </c>
      <c r="F147" s="24">
        <v>0</v>
      </c>
      <c r="G147" s="25">
        <v>14357.55</v>
      </c>
      <c r="H147" s="49">
        <v>16000</v>
      </c>
      <c r="I147" s="250">
        <v>10781.47</v>
      </c>
      <c r="J147" s="250">
        <v>8332.6</v>
      </c>
      <c r="K147" s="250">
        <v>1080</v>
      </c>
      <c r="L147" s="250">
        <v>1949.9</v>
      </c>
      <c r="M147" s="250">
        <v>387.83</v>
      </c>
      <c r="N147" s="250">
        <v>611.64</v>
      </c>
      <c r="O147" s="250"/>
      <c r="P147" s="25">
        <f>SUM(I147:O147)</f>
        <v>23143.440000000002</v>
      </c>
      <c r="Q147" s="272">
        <v>120000</v>
      </c>
      <c r="R147" s="250"/>
    </row>
    <row r="148" spans="1:1613" x14ac:dyDescent="0.25">
      <c r="A148" s="127">
        <v>525</v>
      </c>
      <c r="B148" s="42">
        <v>7702</v>
      </c>
      <c r="C148" s="135" t="s">
        <v>237</v>
      </c>
      <c r="D148" s="24">
        <v>0</v>
      </c>
      <c r="E148" s="24">
        <v>0</v>
      </c>
      <c r="F148" s="24">
        <v>0</v>
      </c>
      <c r="G148" s="25">
        <v>9484.09</v>
      </c>
      <c r="H148" s="49">
        <v>6000</v>
      </c>
      <c r="I148" s="250">
        <v>6295.6</v>
      </c>
      <c r="J148" s="250">
        <v>0</v>
      </c>
      <c r="K148" s="250">
        <v>0</v>
      </c>
      <c r="L148" s="250"/>
      <c r="M148" s="250"/>
      <c r="N148" s="250">
        <v>4493.76</v>
      </c>
      <c r="O148" s="250"/>
      <c r="P148" s="25">
        <f>SUM(I148:O148)</f>
        <v>10789.36</v>
      </c>
      <c r="Q148" s="272">
        <v>0</v>
      </c>
      <c r="R148" s="250"/>
    </row>
    <row r="149" spans="1:1613" x14ac:dyDescent="0.25">
      <c r="A149" s="127">
        <v>525</v>
      </c>
      <c r="B149" s="42">
        <v>7704</v>
      </c>
      <c r="C149" s="135" t="s">
        <v>238</v>
      </c>
      <c r="D149" s="24">
        <v>0</v>
      </c>
      <c r="E149" s="24">
        <v>0</v>
      </c>
      <c r="F149" s="24">
        <v>0</v>
      </c>
      <c r="G149" s="25">
        <v>31.8</v>
      </c>
      <c r="H149" s="49">
        <v>1000</v>
      </c>
      <c r="I149" s="250">
        <v>0</v>
      </c>
      <c r="J149" s="250">
        <v>0</v>
      </c>
      <c r="K149" s="250">
        <v>0</v>
      </c>
      <c r="L149" s="250"/>
      <c r="M149" s="250"/>
      <c r="N149" s="250"/>
      <c r="O149" s="250"/>
      <c r="P149" s="25">
        <f>SUM(I149:O149)</f>
        <v>0</v>
      </c>
      <c r="Q149" s="272">
        <v>0</v>
      </c>
      <c r="R149" s="250"/>
    </row>
    <row r="150" spans="1:1613" ht="15.75" thickBot="1" x14ac:dyDescent="0.3">
      <c r="A150" s="127">
        <v>525</v>
      </c>
      <c r="B150" s="42">
        <v>7706</v>
      </c>
      <c r="C150" s="135" t="s">
        <v>334</v>
      </c>
      <c r="D150" s="24">
        <v>0</v>
      </c>
      <c r="E150" s="24">
        <v>0</v>
      </c>
      <c r="F150" s="24">
        <v>0</v>
      </c>
      <c r="G150" s="25">
        <v>7052.28</v>
      </c>
      <c r="H150" s="49">
        <v>7000</v>
      </c>
      <c r="I150" s="250">
        <v>5779.4</v>
      </c>
      <c r="J150" s="250">
        <v>0</v>
      </c>
      <c r="K150" s="250">
        <v>50</v>
      </c>
      <c r="L150" s="250"/>
      <c r="M150" s="250">
        <v>50</v>
      </c>
      <c r="N150" s="250"/>
      <c r="O150" s="250"/>
      <c r="P150" s="25">
        <f>SUM(I150:O150)</f>
        <v>5879.4</v>
      </c>
      <c r="Q150" s="272">
        <v>5000</v>
      </c>
      <c r="R150" s="250"/>
    </row>
    <row r="151" spans="1:1613" s="14" customFormat="1" ht="16.5" thickTop="1" thickBot="1" x14ac:dyDescent="0.3">
      <c r="A151" s="103"/>
      <c r="B151" s="104"/>
      <c r="C151" s="140" t="s">
        <v>253</v>
      </c>
      <c r="D151" s="106">
        <f t="shared" ref="D151:Q151" si="24">SUM(D143:D150)</f>
        <v>0</v>
      </c>
      <c r="E151" s="106">
        <f t="shared" si="24"/>
        <v>0</v>
      </c>
      <c r="F151" s="106">
        <f t="shared" si="24"/>
        <v>0</v>
      </c>
      <c r="G151" s="107">
        <f t="shared" si="24"/>
        <v>44931.76</v>
      </c>
      <c r="H151" s="105">
        <f t="shared" si="24"/>
        <v>45000</v>
      </c>
      <c r="I151" s="106">
        <f t="shared" si="24"/>
        <v>39305.85</v>
      </c>
      <c r="J151" s="106">
        <f t="shared" si="24"/>
        <v>14312.46</v>
      </c>
      <c r="K151" s="106">
        <f t="shared" si="24"/>
        <v>2330</v>
      </c>
      <c r="L151" s="106">
        <f t="shared" si="24"/>
        <v>555.12000000000012</v>
      </c>
      <c r="M151" s="106">
        <f t="shared" si="24"/>
        <v>10052.4</v>
      </c>
      <c r="N151" s="106">
        <f t="shared" si="24"/>
        <v>5905.4</v>
      </c>
      <c r="O151" s="106">
        <f t="shared" si="24"/>
        <v>0</v>
      </c>
      <c r="P151" s="107">
        <f t="shared" si="24"/>
        <v>69197.279999999999</v>
      </c>
      <c r="Q151" s="276">
        <f t="shared" si="24"/>
        <v>182000</v>
      </c>
      <c r="R151" s="132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  <c r="AD151" s="370"/>
      <c r="AE151" s="370"/>
      <c r="AF151" s="370"/>
      <c r="AG151" s="370"/>
      <c r="AH151" s="370"/>
      <c r="AI151" s="370"/>
      <c r="AJ151" s="370"/>
      <c r="AK151" s="370"/>
      <c r="AL151" s="370"/>
      <c r="AM151" s="370"/>
      <c r="AN151" s="370"/>
      <c r="AO151" s="370"/>
      <c r="AP151" s="370"/>
      <c r="AQ151" s="370"/>
      <c r="AR151" s="370"/>
      <c r="AS151" s="370"/>
      <c r="AT151" s="370"/>
      <c r="AU151" s="370"/>
      <c r="AV151" s="370"/>
      <c r="AW151" s="370"/>
      <c r="AX151" s="370"/>
      <c r="AY151" s="370"/>
      <c r="AZ151" s="370"/>
      <c r="BA151" s="370"/>
      <c r="BB151" s="370"/>
      <c r="BC151" s="370"/>
      <c r="BD151" s="370"/>
      <c r="BE151" s="370"/>
      <c r="BF151" s="370"/>
      <c r="BG151" s="370"/>
      <c r="BH151" s="370"/>
      <c r="BI151" s="370"/>
      <c r="BJ151" s="370"/>
      <c r="BK151" s="370"/>
      <c r="BL151" s="370"/>
      <c r="BM151" s="370"/>
      <c r="BN151" s="370"/>
      <c r="BO151" s="370"/>
      <c r="BP151" s="370"/>
      <c r="BQ151" s="370"/>
      <c r="BR151" s="370"/>
      <c r="BS151" s="370"/>
      <c r="BT151" s="370"/>
      <c r="BU151" s="370"/>
      <c r="BV151" s="370"/>
      <c r="BW151" s="370"/>
      <c r="BX151" s="370"/>
      <c r="BY151" s="370"/>
      <c r="BZ151" s="370"/>
      <c r="CA151" s="370"/>
      <c r="CB151" s="370"/>
      <c r="CC151" s="370"/>
      <c r="CD151" s="370"/>
      <c r="CE151" s="370"/>
      <c r="CF151" s="370"/>
      <c r="CG151" s="370"/>
      <c r="CH151" s="370"/>
      <c r="CI151" s="370"/>
      <c r="CJ151" s="370"/>
      <c r="CK151" s="370"/>
      <c r="CL151" s="370"/>
      <c r="CM151" s="370"/>
      <c r="CN151" s="370"/>
      <c r="CO151" s="370"/>
      <c r="CP151" s="370"/>
      <c r="CQ151" s="370"/>
      <c r="CR151" s="370"/>
      <c r="CS151" s="370"/>
      <c r="CT151" s="370"/>
      <c r="CU151" s="370"/>
      <c r="CV151" s="370"/>
      <c r="CW151" s="370"/>
      <c r="CX151" s="370"/>
      <c r="CY151" s="370"/>
      <c r="CZ151" s="370"/>
      <c r="DA151" s="370"/>
      <c r="DB151" s="370"/>
      <c r="DC151" s="370"/>
      <c r="DD151" s="370"/>
      <c r="DE151" s="370"/>
      <c r="DF151" s="370"/>
      <c r="DG151" s="370"/>
      <c r="DH151" s="370"/>
      <c r="DI151" s="370"/>
      <c r="DJ151" s="370"/>
      <c r="DK151" s="370"/>
      <c r="DL151" s="370"/>
      <c r="DM151" s="370"/>
      <c r="DN151" s="370"/>
      <c r="DO151" s="370"/>
      <c r="DP151" s="370"/>
      <c r="DQ151" s="370"/>
      <c r="DR151" s="370"/>
      <c r="DS151" s="370"/>
      <c r="DT151" s="370"/>
      <c r="DU151" s="370"/>
      <c r="DV151" s="370"/>
      <c r="DW151" s="370"/>
      <c r="DX151" s="370"/>
      <c r="DY151" s="370"/>
      <c r="DZ151" s="370"/>
      <c r="EA151" s="370"/>
      <c r="EB151" s="370"/>
      <c r="EC151" s="370"/>
      <c r="ED151" s="370"/>
      <c r="EE151" s="370"/>
      <c r="EF151" s="370"/>
      <c r="EG151" s="370"/>
      <c r="EH151" s="370"/>
      <c r="EI151" s="370"/>
      <c r="EJ151" s="370"/>
      <c r="EK151" s="370"/>
      <c r="EL151" s="370"/>
      <c r="EM151" s="370"/>
      <c r="EN151" s="370"/>
      <c r="EO151" s="370"/>
      <c r="EP151" s="370"/>
      <c r="EQ151" s="370"/>
      <c r="ER151" s="370"/>
      <c r="ES151" s="370"/>
      <c r="ET151" s="370"/>
      <c r="EU151" s="370"/>
      <c r="EV151" s="370"/>
      <c r="EW151" s="370"/>
      <c r="EX151" s="370"/>
      <c r="EY151" s="370"/>
      <c r="EZ151" s="370"/>
      <c r="FA151" s="370"/>
      <c r="FB151" s="370"/>
      <c r="FC151" s="370"/>
      <c r="FD151" s="370"/>
      <c r="FE151" s="370"/>
      <c r="FF151" s="370"/>
      <c r="FG151" s="370"/>
      <c r="FH151" s="370"/>
      <c r="FI151" s="370"/>
      <c r="FJ151" s="370"/>
      <c r="FK151" s="370"/>
      <c r="FL151" s="370"/>
      <c r="FM151" s="370"/>
      <c r="FN151" s="370"/>
      <c r="FO151" s="370"/>
      <c r="FP151" s="370"/>
      <c r="FQ151" s="370"/>
      <c r="FR151" s="370"/>
      <c r="FS151" s="370"/>
      <c r="FT151" s="370"/>
      <c r="FU151" s="370"/>
      <c r="FV151" s="370"/>
      <c r="FW151" s="370"/>
      <c r="FX151" s="370"/>
      <c r="FY151" s="370"/>
      <c r="FZ151" s="370"/>
      <c r="GA151" s="370"/>
      <c r="GB151" s="370"/>
      <c r="GC151" s="370"/>
      <c r="GD151" s="370"/>
      <c r="GE151" s="370"/>
      <c r="GF151" s="370"/>
      <c r="GG151" s="370"/>
      <c r="GH151" s="370"/>
      <c r="GI151" s="370"/>
      <c r="GJ151" s="370"/>
      <c r="GK151" s="370"/>
      <c r="GL151" s="370"/>
      <c r="GM151" s="370"/>
      <c r="GN151" s="370"/>
      <c r="GO151" s="370"/>
      <c r="GP151" s="370"/>
      <c r="GQ151" s="370"/>
      <c r="GR151" s="370"/>
      <c r="GS151" s="370"/>
      <c r="GT151" s="370"/>
      <c r="GU151" s="370"/>
      <c r="GV151" s="370"/>
      <c r="GW151" s="370"/>
      <c r="GX151" s="370"/>
      <c r="GY151" s="370"/>
      <c r="GZ151" s="370"/>
      <c r="HA151" s="370"/>
      <c r="HB151" s="370"/>
      <c r="HC151" s="370"/>
      <c r="HD151" s="370"/>
      <c r="HE151" s="370"/>
      <c r="HF151" s="370"/>
      <c r="HG151" s="370"/>
      <c r="HH151" s="370"/>
      <c r="HI151" s="370"/>
      <c r="HJ151" s="370"/>
      <c r="HK151" s="370"/>
      <c r="HL151" s="370"/>
      <c r="HM151" s="370"/>
      <c r="HN151" s="370"/>
      <c r="HO151" s="370"/>
      <c r="HP151" s="370"/>
      <c r="HQ151" s="370"/>
      <c r="HR151" s="370"/>
      <c r="HS151" s="370"/>
      <c r="HT151" s="370"/>
      <c r="HU151" s="370"/>
      <c r="HV151" s="370"/>
      <c r="HW151" s="370"/>
      <c r="HX151" s="370"/>
      <c r="HY151" s="370"/>
      <c r="HZ151" s="370"/>
      <c r="IA151" s="370"/>
      <c r="IB151" s="370"/>
      <c r="IC151" s="370"/>
      <c r="ID151" s="370"/>
      <c r="IE151" s="370"/>
      <c r="IF151" s="370"/>
      <c r="IG151" s="370"/>
      <c r="IH151" s="370"/>
      <c r="II151" s="370"/>
      <c r="IJ151" s="370"/>
      <c r="IK151" s="370"/>
      <c r="IL151" s="370"/>
      <c r="IM151" s="370"/>
      <c r="IN151" s="370"/>
      <c r="IO151" s="370"/>
      <c r="IP151" s="370"/>
      <c r="IQ151" s="370"/>
      <c r="IR151" s="370"/>
      <c r="IS151" s="370"/>
      <c r="IT151" s="370"/>
      <c r="IU151" s="370"/>
      <c r="IV151" s="370"/>
      <c r="IW151" s="370"/>
      <c r="IX151" s="370"/>
      <c r="IY151" s="370"/>
      <c r="IZ151" s="370"/>
      <c r="JA151" s="370"/>
      <c r="JB151" s="370"/>
      <c r="JC151" s="370"/>
      <c r="JD151" s="370"/>
      <c r="JE151" s="370"/>
      <c r="JF151" s="370"/>
      <c r="JG151" s="370"/>
      <c r="JH151" s="370"/>
      <c r="JI151" s="370"/>
      <c r="JJ151" s="370"/>
      <c r="JK151" s="370"/>
      <c r="JL151" s="370"/>
      <c r="JM151" s="370"/>
      <c r="JN151" s="370"/>
      <c r="JO151" s="370"/>
      <c r="JP151" s="370"/>
      <c r="JQ151" s="370"/>
      <c r="JR151" s="370"/>
      <c r="JS151" s="370"/>
      <c r="JT151" s="370"/>
      <c r="JU151" s="370"/>
      <c r="JV151" s="370"/>
      <c r="JW151" s="370"/>
      <c r="JX151" s="370"/>
      <c r="JY151" s="370"/>
      <c r="JZ151" s="370"/>
      <c r="KA151" s="370"/>
      <c r="KB151" s="370"/>
      <c r="KC151" s="370"/>
      <c r="KD151" s="370"/>
      <c r="KE151" s="370"/>
      <c r="KF151" s="370"/>
      <c r="KG151" s="370"/>
      <c r="KH151" s="370"/>
      <c r="KI151" s="370"/>
      <c r="KJ151" s="370"/>
      <c r="KK151" s="370"/>
      <c r="KL151" s="370"/>
      <c r="KM151" s="370"/>
      <c r="KN151" s="370"/>
      <c r="KO151" s="370"/>
      <c r="KP151" s="370"/>
      <c r="KQ151" s="370"/>
      <c r="KR151" s="370"/>
      <c r="KS151" s="370"/>
      <c r="KT151" s="370"/>
      <c r="KU151" s="370"/>
      <c r="KV151" s="370"/>
      <c r="KW151" s="370"/>
      <c r="KX151" s="370"/>
      <c r="KY151" s="370"/>
      <c r="KZ151" s="370"/>
      <c r="LA151" s="370"/>
      <c r="LB151" s="370"/>
      <c r="LC151" s="370"/>
      <c r="LD151" s="370"/>
      <c r="LE151" s="370"/>
      <c r="LF151" s="370"/>
      <c r="LG151" s="370"/>
      <c r="LH151" s="370"/>
      <c r="LI151" s="370"/>
      <c r="LJ151" s="370"/>
      <c r="LK151" s="370"/>
      <c r="LL151" s="370"/>
      <c r="LM151" s="370"/>
      <c r="LN151" s="370"/>
      <c r="LO151" s="370"/>
      <c r="LP151" s="370"/>
      <c r="LQ151" s="370"/>
      <c r="LR151" s="370"/>
      <c r="LS151" s="370"/>
      <c r="LT151" s="370"/>
      <c r="LU151" s="370"/>
      <c r="LV151" s="370"/>
      <c r="LW151" s="370"/>
      <c r="LX151" s="370"/>
      <c r="LY151" s="370"/>
      <c r="LZ151" s="370"/>
      <c r="MA151" s="370"/>
      <c r="MB151" s="370"/>
      <c r="MC151" s="370"/>
      <c r="MD151" s="370"/>
      <c r="ME151" s="370"/>
      <c r="MF151" s="370"/>
      <c r="MG151" s="370"/>
      <c r="MH151" s="370"/>
      <c r="MI151" s="370"/>
      <c r="MJ151" s="370"/>
      <c r="MK151" s="370"/>
      <c r="ML151" s="370"/>
      <c r="MM151" s="370"/>
      <c r="MN151" s="370"/>
      <c r="MO151" s="370"/>
      <c r="MP151" s="370"/>
      <c r="MQ151" s="370"/>
      <c r="MR151" s="370"/>
      <c r="MS151" s="370"/>
      <c r="MT151" s="370"/>
      <c r="MU151" s="370"/>
      <c r="MV151" s="370"/>
      <c r="MW151" s="370"/>
      <c r="MX151" s="370"/>
      <c r="MY151" s="370"/>
      <c r="MZ151" s="370"/>
      <c r="NA151" s="370"/>
      <c r="NB151" s="370"/>
      <c r="NC151" s="370"/>
      <c r="ND151" s="370"/>
      <c r="NE151" s="370"/>
      <c r="NF151" s="370"/>
      <c r="NG151" s="370"/>
      <c r="NH151" s="370"/>
      <c r="NI151" s="370"/>
      <c r="NJ151" s="370"/>
      <c r="NK151" s="370"/>
      <c r="NL151" s="370"/>
      <c r="NM151" s="370"/>
      <c r="NN151" s="370"/>
      <c r="NO151" s="370"/>
      <c r="NP151" s="370"/>
      <c r="NQ151" s="370"/>
      <c r="NR151" s="370"/>
      <c r="NS151" s="370"/>
      <c r="NT151" s="370"/>
      <c r="NU151" s="370"/>
      <c r="NV151" s="370"/>
      <c r="NW151" s="370"/>
      <c r="NX151" s="370"/>
      <c r="NY151" s="370"/>
      <c r="NZ151" s="370"/>
      <c r="OA151" s="370"/>
      <c r="OB151" s="370"/>
      <c r="OC151" s="370"/>
      <c r="OD151" s="370"/>
      <c r="OE151" s="370"/>
      <c r="OF151" s="370"/>
      <c r="OG151" s="370"/>
      <c r="OH151" s="370"/>
      <c r="OI151" s="370"/>
      <c r="OJ151" s="370"/>
      <c r="OK151" s="370"/>
      <c r="OL151" s="370"/>
      <c r="OM151" s="370"/>
      <c r="ON151" s="370"/>
      <c r="OO151" s="370"/>
      <c r="OP151" s="370"/>
      <c r="OQ151" s="370"/>
      <c r="OR151" s="370"/>
      <c r="OS151" s="370"/>
      <c r="OT151" s="370"/>
      <c r="OU151" s="370"/>
      <c r="OV151" s="370"/>
      <c r="OW151" s="370"/>
      <c r="OX151" s="370"/>
      <c r="OY151" s="370"/>
      <c r="OZ151" s="370"/>
      <c r="PA151" s="370"/>
      <c r="PB151" s="370"/>
      <c r="PC151" s="370"/>
      <c r="PD151" s="370"/>
      <c r="PE151" s="370"/>
      <c r="PF151" s="370"/>
      <c r="PG151" s="370"/>
      <c r="PH151" s="370"/>
      <c r="PI151" s="370"/>
      <c r="PJ151" s="370"/>
      <c r="PK151" s="370"/>
      <c r="PL151" s="370"/>
      <c r="PM151" s="370"/>
      <c r="PN151" s="370"/>
      <c r="PO151" s="370"/>
      <c r="PP151" s="370"/>
      <c r="PQ151" s="370"/>
      <c r="PR151" s="370"/>
      <c r="PS151" s="370"/>
      <c r="PT151" s="370"/>
      <c r="PU151" s="370"/>
      <c r="PV151" s="370"/>
      <c r="PW151" s="370"/>
      <c r="PX151" s="370"/>
      <c r="PY151" s="370"/>
      <c r="PZ151" s="370"/>
      <c r="QA151" s="370"/>
      <c r="QB151" s="370"/>
      <c r="QC151" s="370"/>
      <c r="QD151" s="370"/>
      <c r="QE151" s="370"/>
      <c r="QF151" s="370"/>
      <c r="QG151" s="370"/>
      <c r="QH151" s="370"/>
      <c r="QI151" s="370"/>
      <c r="QJ151" s="370"/>
      <c r="QK151" s="370"/>
      <c r="QL151" s="370"/>
      <c r="QM151" s="370"/>
      <c r="QN151" s="370"/>
      <c r="QO151" s="370"/>
      <c r="QP151" s="370"/>
      <c r="QQ151" s="370"/>
      <c r="QR151" s="370"/>
      <c r="QS151" s="370"/>
      <c r="QT151" s="370"/>
      <c r="QU151" s="370"/>
      <c r="QV151" s="370"/>
      <c r="QW151" s="370"/>
      <c r="QX151" s="370"/>
      <c r="QY151" s="370"/>
      <c r="QZ151" s="370"/>
      <c r="RA151" s="370"/>
      <c r="RB151" s="370"/>
      <c r="RC151" s="370"/>
      <c r="RD151" s="370"/>
      <c r="RE151" s="370"/>
      <c r="RF151" s="370"/>
      <c r="RG151" s="370"/>
      <c r="RH151" s="370"/>
      <c r="RI151" s="370"/>
      <c r="RJ151" s="370"/>
      <c r="RK151" s="370"/>
      <c r="RL151" s="370"/>
      <c r="RM151" s="370"/>
      <c r="RN151" s="370"/>
      <c r="RO151" s="370"/>
      <c r="RP151" s="370"/>
      <c r="RQ151" s="370"/>
      <c r="RR151" s="370"/>
      <c r="RS151" s="370"/>
      <c r="RT151" s="370"/>
      <c r="RU151" s="370"/>
      <c r="RV151" s="370"/>
      <c r="RW151" s="370"/>
      <c r="RX151" s="370"/>
      <c r="RY151" s="370"/>
      <c r="RZ151" s="370"/>
      <c r="SA151" s="370"/>
      <c r="SB151" s="370"/>
      <c r="SC151" s="370"/>
      <c r="SD151" s="370"/>
      <c r="SE151" s="370"/>
      <c r="SF151" s="370"/>
      <c r="SG151" s="370"/>
      <c r="SH151" s="370"/>
      <c r="SI151" s="370"/>
      <c r="SJ151" s="370"/>
      <c r="SK151" s="370"/>
      <c r="SL151" s="370"/>
      <c r="SM151" s="370"/>
      <c r="SN151" s="370"/>
      <c r="SO151" s="370"/>
      <c r="SP151" s="370"/>
      <c r="SQ151" s="370"/>
      <c r="SR151" s="370"/>
      <c r="SS151" s="370"/>
      <c r="ST151" s="370"/>
      <c r="SU151" s="370"/>
      <c r="SV151" s="370"/>
      <c r="SW151" s="370"/>
      <c r="SX151" s="370"/>
      <c r="SY151" s="370"/>
      <c r="SZ151" s="370"/>
      <c r="TA151" s="370"/>
      <c r="TB151" s="370"/>
      <c r="TC151" s="370"/>
      <c r="TD151" s="370"/>
      <c r="TE151" s="370"/>
      <c r="TF151" s="370"/>
      <c r="TG151" s="370"/>
      <c r="TH151" s="370"/>
      <c r="TI151" s="370"/>
      <c r="TJ151" s="370"/>
      <c r="TK151" s="370"/>
      <c r="TL151" s="370"/>
      <c r="TM151" s="370"/>
      <c r="TN151" s="370"/>
      <c r="TO151" s="370"/>
      <c r="TP151" s="370"/>
      <c r="TQ151" s="370"/>
      <c r="TR151" s="370"/>
      <c r="TS151" s="370"/>
      <c r="TT151" s="370"/>
      <c r="TU151" s="370"/>
      <c r="TV151" s="370"/>
      <c r="TW151" s="370"/>
      <c r="TX151" s="370"/>
      <c r="TY151" s="370"/>
      <c r="TZ151" s="370"/>
      <c r="UA151" s="370"/>
      <c r="UB151" s="370"/>
      <c r="UC151" s="370"/>
      <c r="UD151" s="370"/>
      <c r="UE151" s="370"/>
      <c r="UF151" s="370"/>
      <c r="UG151" s="370"/>
      <c r="UH151" s="370"/>
      <c r="UI151" s="370"/>
      <c r="UJ151" s="370"/>
      <c r="UK151" s="370"/>
      <c r="UL151" s="370"/>
      <c r="UM151" s="370"/>
      <c r="UN151" s="370"/>
      <c r="UO151" s="370"/>
      <c r="UP151" s="370"/>
      <c r="UQ151" s="370"/>
      <c r="UR151" s="370"/>
      <c r="US151" s="370"/>
      <c r="UT151" s="370"/>
      <c r="UU151" s="370"/>
      <c r="UV151" s="370"/>
      <c r="UW151" s="370"/>
      <c r="UX151" s="370"/>
      <c r="UY151" s="370"/>
      <c r="UZ151" s="370"/>
      <c r="VA151" s="370"/>
      <c r="VB151" s="370"/>
      <c r="VC151" s="370"/>
      <c r="VD151" s="370"/>
      <c r="VE151" s="370"/>
      <c r="VF151" s="370"/>
      <c r="VG151" s="370"/>
      <c r="VH151" s="370"/>
      <c r="VI151" s="370"/>
      <c r="VJ151" s="370"/>
      <c r="VK151" s="370"/>
      <c r="VL151" s="370"/>
      <c r="VM151" s="370"/>
      <c r="VN151" s="370"/>
      <c r="VO151" s="370"/>
      <c r="VP151" s="370"/>
      <c r="VQ151" s="370"/>
      <c r="VR151" s="370"/>
      <c r="VS151" s="370"/>
      <c r="VT151" s="370"/>
      <c r="VU151" s="370"/>
      <c r="VV151" s="370"/>
      <c r="VW151" s="370"/>
      <c r="VX151" s="370"/>
      <c r="VY151" s="370"/>
      <c r="VZ151" s="370"/>
      <c r="WA151" s="370"/>
      <c r="WB151" s="370"/>
      <c r="WC151" s="370"/>
      <c r="WD151" s="370"/>
      <c r="WE151" s="370"/>
      <c r="WF151" s="370"/>
      <c r="WG151" s="370"/>
      <c r="WH151" s="370"/>
      <c r="WI151" s="370"/>
      <c r="WJ151" s="370"/>
      <c r="WK151" s="370"/>
      <c r="WL151" s="370"/>
      <c r="WM151" s="370"/>
      <c r="WN151" s="370"/>
      <c r="WO151" s="370"/>
      <c r="WP151" s="370"/>
      <c r="WQ151" s="370"/>
      <c r="WR151" s="370"/>
      <c r="WS151" s="370"/>
      <c r="WT151" s="370"/>
      <c r="WU151" s="370"/>
      <c r="WV151" s="370"/>
      <c r="WW151" s="370"/>
      <c r="WX151" s="370"/>
      <c r="WY151" s="370"/>
      <c r="WZ151" s="370"/>
      <c r="XA151" s="370"/>
      <c r="XB151" s="370"/>
      <c r="XC151" s="370"/>
      <c r="XD151" s="370"/>
      <c r="XE151" s="370"/>
      <c r="XF151" s="370"/>
      <c r="XG151" s="370"/>
      <c r="XH151" s="370"/>
      <c r="XI151" s="370"/>
      <c r="XJ151" s="370"/>
      <c r="XK151" s="370"/>
      <c r="XL151" s="370"/>
      <c r="XM151" s="370"/>
      <c r="XN151" s="370"/>
      <c r="XO151" s="370"/>
      <c r="XP151" s="370"/>
      <c r="XQ151" s="370"/>
      <c r="XR151" s="370"/>
      <c r="XS151" s="370"/>
      <c r="XT151" s="370"/>
      <c r="XU151" s="370"/>
      <c r="XV151" s="370"/>
      <c r="XW151" s="370"/>
      <c r="XX151" s="370"/>
      <c r="XY151" s="370"/>
      <c r="XZ151" s="370"/>
      <c r="YA151" s="370"/>
      <c r="YB151" s="370"/>
      <c r="YC151" s="370"/>
      <c r="YD151" s="370"/>
      <c r="YE151" s="370"/>
      <c r="YF151" s="370"/>
      <c r="YG151" s="370"/>
      <c r="YH151" s="370"/>
      <c r="YI151" s="370"/>
      <c r="YJ151" s="370"/>
      <c r="YK151" s="370"/>
      <c r="YL151" s="370"/>
      <c r="YM151" s="370"/>
      <c r="YN151" s="370"/>
      <c r="YO151" s="370"/>
      <c r="YP151" s="370"/>
      <c r="YQ151" s="370"/>
      <c r="YR151" s="370"/>
      <c r="YS151" s="370"/>
      <c r="YT151" s="370"/>
      <c r="YU151" s="370"/>
      <c r="YV151" s="370"/>
      <c r="YW151" s="370"/>
      <c r="YX151" s="370"/>
      <c r="YY151" s="370"/>
      <c r="YZ151" s="370"/>
      <c r="ZA151" s="370"/>
      <c r="ZB151" s="370"/>
      <c r="ZC151" s="370"/>
      <c r="ZD151" s="370"/>
      <c r="ZE151" s="370"/>
      <c r="ZF151" s="370"/>
      <c r="ZG151" s="370"/>
      <c r="ZH151" s="370"/>
      <c r="ZI151" s="370"/>
      <c r="ZJ151" s="370"/>
      <c r="ZK151" s="370"/>
      <c r="ZL151" s="370"/>
      <c r="ZM151" s="370"/>
      <c r="ZN151" s="370"/>
      <c r="ZO151" s="370"/>
      <c r="ZP151" s="370"/>
      <c r="ZQ151" s="370"/>
      <c r="ZR151" s="370"/>
      <c r="ZS151" s="370"/>
      <c r="ZT151" s="370"/>
      <c r="ZU151" s="370"/>
      <c r="ZV151" s="370"/>
      <c r="ZW151" s="370"/>
      <c r="ZX151" s="370"/>
      <c r="ZY151" s="370"/>
      <c r="ZZ151" s="370"/>
      <c r="AAA151" s="370"/>
      <c r="AAB151" s="370"/>
      <c r="AAC151" s="370"/>
      <c r="AAD151" s="370"/>
      <c r="AAE151" s="370"/>
      <c r="AAF151" s="370"/>
      <c r="AAG151" s="370"/>
      <c r="AAH151" s="370"/>
      <c r="AAI151" s="370"/>
      <c r="AAJ151" s="370"/>
      <c r="AAK151" s="370"/>
      <c r="AAL151" s="370"/>
      <c r="AAM151" s="370"/>
      <c r="AAN151" s="370"/>
      <c r="AAO151" s="370"/>
      <c r="AAP151" s="370"/>
      <c r="AAQ151" s="370"/>
      <c r="AAR151" s="370"/>
      <c r="AAS151" s="370"/>
      <c r="AAT151" s="370"/>
      <c r="AAU151" s="370"/>
      <c r="AAV151" s="370"/>
      <c r="AAW151" s="370"/>
      <c r="AAX151" s="370"/>
      <c r="AAY151" s="370"/>
      <c r="AAZ151" s="370"/>
      <c r="ABA151" s="370"/>
      <c r="ABB151" s="370"/>
      <c r="ABC151" s="370"/>
      <c r="ABD151" s="370"/>
      <c r="ABE151" s="370"/>
      <c r="ABF151" s="370"/>
      <c r="ABG151" s="370"/>
      <c r="ABH151" s="370"/>
      <c r="ABI151" s="370"/>
      <c r="ABJ151" s="370"/>
      <c r="ABK151" s="370"/>
      <c r="ABL151" s="370"/>
      <c r="ABM151" s="370"/>
      <c r="ABN151" s="370"/>
      <c r="ABO151" s="370"/>
      <c r="ABP151" s="370"/>
      <c r="ABQ151" s="370"/>
      <c r="ABR151" s="370"/>
      <c r="ABS151" s="370"/>
      <c r="ABT151" s="370"/>
      <c r="ABU151" s="370"/>
      <c r="ABV151" s="370"/>
      <c r="ABW151" s="370"/>
      <c r="ABX151" s="370"/>
      <c r="ABY151" s="370"/>
      <c r="ABZ151" s="370"/>
      <c r="ACA151" s="370"/>
      <c r="ACB151" s="370"/>
      <c r="ACC151" s="370"/>
      <c r="ACD151" s="370"/>
      <c r="ACE151" s="370"/>
      <c r="ACF151" s="370"/>
      <c r="ACG151" s="370"/>
      <c r="ACH151" s="370"/>
      <c r="ACI151" s="370"/>
      <c r="ACJ151" s="370"/>
      <c r="ACK151" s="370"/>
      <c r="ACL151" s="370"/>
      <c r="ACM151" s="370"/>
      <c r="ACN151" s="370"/>
      <c r="ACO151" s="370"/>
      <c r="ACP151" s="370"/>
      <c r="ACQ151" s="370"/>
      <c r="ACR151" s="370"/>
      <c r="ACS151" s="370"/>
      <c r="ACT151" s="370"/>
      <c r="ACU151" s="370"/>
      <c r="ACV151" s="370"/>
      <c r="ACW151" s="370"/>
      <c r="ACX151" s="370"/>
      <c r="ACY151" s="370"/>
      <c r="ACZ151" s="370"/>
      <c r="ADA151" s="370"/>
      <c r="ADB151" s="370"/>
      <c r="ADC151" s="370"/>
      <c r="ADD151" s="370"/>
      <c r="ADE151" s="370"/>
      <c r="ADF151" s="370"/>
      <c r="ADG151" s="370"/>
      <c r="ADH151" s="370"/>
      <c r="ADI151" s="370"/>
      <c r="ADJ151" s="370"/>
      <c r="ADK151" s="370"/>
      <c r="ADL151" s="370"/>
      <c r="ADM151" s="370"/>
      <c r="ADN151" s="370"/>
      <c r="ADO151" s="370"/>
      <c r="ADP151" s="370"/>
      <c r="ADQ151" s="370"/>
      <c r="ADR151" s="370"/>
      <c r="ADS151" s="370"/>
      <c r="ADT151" s="370"/>
      <c r="ADU151" s="370"/>
      <c r="ADV151" s="370"/>
      <c r="ADW151" s="370"/>
      <c r="ADX151" s="370"/>
      <c r="ADY151" s="370"/>
      <c r="ADZ151" s="370"/>
      <c r="AEA151" s="370"/>
      <c r="AEB151" s="370"/>
      <c r="AEC151" s="370"/>
      <c r="AED151" s="370"/>
      <c r="AEE151" s="370"/>
      <c r="AEF151" s="370"/>
      <c r="AEG151" s="370"/>
      <c r="AEH151" s="370"/>
      <c r="AEI151" s="370"/>
      <c r="AEJ151" s="370"/>
      <c r="AEK151" s="370"/>
      <c r="AEL151" s="370"/>
      <c r="AEM151" s="370"/>
      <c r="AEN151" s="370"/>
      <c r="AEO151" s="370"/>
      <c r="AEP151" s="370"/>
      <c r="AEQ151" s="370"/>
      <c r="AER151" s="370"/>
      <c r="AES151" s="370"/>
      <c r="AET151" s="370"/>
      <c r="AEU151" s="370"/>
      <c r="AEV151" s="370"/>
      <c r="AEW151" s="370"/>
      <c r="AEX151" s="370"/>
      <c r="AEY151" s="370"/>
      <c r="AEZ151" s="370"/>
      <c r="AFA151" s="370"/>
      <c r="AFB151" s="370"/>
      <c r="AFC151" s="370"/>
      <c r="AFD151" s="370"/>
      <c r="AFE151" s="370"/>
      <c r="AFF151" s="370"/>
      <c r="AFG151" s="370"/>
      <c r="AFH151" s="370"/>
      <c r="AFI151" s="370"/>
      <c r="AFJ151" s="370"/>
      <c r="AFK151" s="370"/>
      <c r="AFL151" s="370"/>
      <c r="AFM151" s="370"/>
      <c r="AFN151" s="370"/>
      <c r="AFO151" s="370"/>
      <c r="AFP151" s="370"/>
      <c r="AFQ151" s="370"/>
      <c r="AFR151" s="370"/>
      <c r="AFS151" s="370"/>
      <c r="AFT151" s="370"/>
      <c r="AFU151" s="370"/>
      <c r="AFV151" s="370"/>
      <c r="AFW151" s="370"/>
      <c r="AFX151" s="370"/>
      <c r="AFY151" s="370"/>
      <c r="AFZ151" s="370"/>
      <c r="AGA151" s="370"/>
      <c r="AGB151" s="370"/>
      <c r="AGC151" s="370"/>
      <c r="AGD151" s="370"/>
      <c r="AGE151" s="370"/>
      <c r="AGF151" s="370"/>
      <c r="AGG151" s="370"/>
      <c r="AGH151" s="370"/>
      <c r="AGI151" s="370"/>
      <c r="AGJ151" s="370"/>
      <c r="AGK151" s="370"/>
      <c r="AGL151" s="370"/>
      <c r="AGM151" s="370"/>
      <c r="AGN151" s="370"/>
      <c r="AGO151" s="370"/>
      <c r="AGP151" s="370"/>
      <c r="AGQ151" s="370"/>
      <c r="AGR151" s="370"/>
      <c r="AGS151" s="370"/>
      <c r="AGT151" s="370"/>
      <c r="AGU151" s="370"/>
      <c r="AGV151" s="370"/>
      <c r="AGW151" s="370"/>
      <c r="AGX151" s="370"/>
      <c r="AGY151" s="370"/>
      <c r="AGZ151" s="370"/>
      <c r="AHA151" s="370"/>
      <c r="AHB151" s="370"/>
      <c r="AHC151" s="370"/>
      <c r="AHD151" s="370"/>
      <c r="AHE151" s="370"/>
      <c r="AHF151" s="370"/>
      <c r="AHG151" s="370"/>
      <c r="AHH151" s="370"/>
      <c r="AHI151" s="370"/>
      <c r="AHJ151" s="370"/>
      <c r="AHK151" s="370"/>
      <c r="AHL151" s="370"/>
      <c r="AHM151" s="370"/>
      <c r="AHN151" s="370"/>
      <c r="AHO151" s="370"/>
      <c r="AHP151" s="370"/>
      <c r="AHQ151" s="370"/>
      <c r="AHR151" s="370"/>
      <c r="AHS151" s="370"/>
      <c r="AHT151" s="370"/>
      <c r="AHU151" s="370"/>
      <c r="AHV151" s="370"/>
      <c r="AHW151" s="370"/>
      <c r="AHX151" s="370"/>
      <c r="AHY151" s="370"/>
      <c r="AHZ151" s="370"/>
      <c r="AIA151" s="370"/>
      <c r="AIB151" s="370"/>
      <c r="AIC151" s="370"/>
      <c r="AID151" s="370"/>
      <c r="AIE151" s="370"/>
      <c r="AIF151" s="370"/>
      <c r="AIG151" s="370"/>
      <c r="AIH151" s="370"/>
      <c r="AII151" s="370"/>
      <c r="AIJ151" s="370"/>
      <c r="AIK151" s="370"/>
      <c r="AIL151" s="370"/>
      <c r="AIM151" s="370"/>
      <c r="AIN151" s="370"/>
      <c r="AIO151" s="370"/>
      <c r="AIP151" s="370"/>
      <c r="AIQ151" s="370"/>
      <c r="AIR151" s="370"/>
      <c r="AIS151" s="370"/>
      <c r="AIT151" s="370"/>
      <c r="AIU151" s="370"/>
      <c r="AIV151" s="370"/>
      <c r="AIW151" s="370"/>
      <c r="AIX151" s="370"/>
      <c r="AIY151" s="370"/>
      <c r="AIZ151" s="370"/>
      <c r="AJA151" s="370"/>
      <c r="AJB151" s="370"/>
      <c r="AJC151" s="370"/>
      <c r="AJD151" s="370"/>
      <c r="AJE151" s="370"/>
      <c r="AJF151" s="370"/>
      <c r="AJG151" s="370"/>
      <c r="AJH151" s="370"/>
      <c r="AJI151" s="370"/>
      <c r="AJJ151" s="370"/>
      <c r="AJK151" s="370"/>
      <c r="AJL151" s="370"/>
      <c r="AJM151" s="370"/>
      <c r="AJN151" s="370"/>
      <c r="AJO151" s="370"/>
      <c r="AJP151" s="370"/>
      <c r="AJQ151" s="370"/>
      <c r="AJR151" s="370"/>
      <c r="AJS151" s="370"/>
      <c r="AJT151" s="370"/>
      <c r="AJU151" s="370"/>
      <c r="AJV151" s="370"/>
      <c r="AJW151" s="370"/>
      <c r="AJX151" s="370"/>
      <c r="AJY151" s="370"/>
      <c r="AJZ151" s="370"/>
      <c r="AKA151" s="370"/>
      <c r="AKB151" s="370"/>
      <c r="AKC151" s="370"/>
      <c r="AKD151" s="370"/>
      <c r="AKE151" s="370"/>
      <c r="AKF151" s="370"/>
      <c r="AKG151" s="370"/>
      <c r="AKH151" s="370"/>
      <c r="AKI151" s="370"/>
      <c r="AKJ151" s="370"/>
      <c r="AKK151" s="370"/>
      <c r="AKL151" s="370"/>
      <c r="AKM151" s="370"/>
      <c r="AKN151" s="370"/>
      <c r="AKO151" s="370"/>
      <c r="AKP151" s="370"/>
      <c r="AKQ151" s="370"/>
      <c r="AKR151" s="370"/>
      <c r="AKS151" s="370"/>
      <c r="AKT151" s="370"/>
      <c r="AKU151" s="370"/>
      <c r="AKV151" s="370"/>
      <c r="AKW151" s="370"/>
      <c r="AKX151" s="370"/>
      <c r="AKY151" s="370"/>
      <c r="AKZ151" s="370"/>
      <c r="ALA151" s="370"/>
      <c r="ALB151" s="370"/>
      <c r="ALC151" s="370"/>
      <c r="ALD151" s="370"/>
      <c r="ALE151" s="370"/>
      <c r="ALF151" s="370"/>
      <c r="ALG151" s="370"/>
      <c r="ALH151" s="370"/>
      <c r="ALI151" s="370"/>
      <c r="ALJ151" s="370"/>
      <c r="ALK151" s="370"/>
      <c r="ALL151" s="370"/>
      <c r="ALM151" s="370"/>
      <c r="ALN151" s="370"/>
      <c r="ALO151" s="370"/>
      <c r="ALP151" s="370"/>
      <c r="ALQ151" s="370"/>
      <c r="ALR151" s="370"/>
      <c r="ALS151" s="370"/>
      <c r="ALT151" s="370"/>
      <c r="ALU151" s="370"/>
      <c r="ALV151" s="370"/>
      <c r="ALW151" s="370"/>
      <c r="ALX151" s="370"/>
      <c r="ALY151" s="370"/>
      <c r="ALZ151" s="370"/>
      <c r="AMA151" s="370"/>
      <c r="AMB151" s="370"/>
      <c r="AMC151" s="370"/>
      <c r="AMD151" s="370"/>
      <c r="AME151" s="370"/>
      <c r="AMF151" s="370"/>
      <c r="AMG151" s="370"/>
      <c r="AMH151" s="370"/>
      <c r="AMI151" s="370"/>
      <c r="AMJ151" s="370"/>
      <c r="AMK151" s="370"/>
      <c r="AML151" s="370"/>
      <c r="AMM151" s="370"/>
      <c r="AMN151" s="370"/>
      <c r="AMO151" s="370"/>
      <c r="AMP151" s="370"/>
      <c r="AMQ151" s="370"/>
      <c r="AMR151" s="370"/>
      <c r="AMS151" s="370"/>
      <c r="AMT151" s="370"/>
      <c r="AMU151" s="370"/>
      <c r="AMV151" s="370"/>
      <c r="AMW151" s="370"/>
      <c r="AMX151" s="370"/>
      <c r="AMY151" s="370"/>
      <c r="AMZ151" s="370"/>
      <c r="ANA151" s="370"/>
      <c r="ANB151" s="370"/>
      <c r="ANC151" s="370"/>
      <c r="AND151" s="370"/>
      <c r="ANE151" s="370"/>
      <c r="ANF151" s="370"/>
      <c r="ANG151" s="370"/>
      <c r="ANH151" s="370"/>
      <c r="ANI151" s="370"/>
      <c r="ANJ151" s="370"/>
      <c r="ANK151" s="370"/>
      <c r="ANL151" s="370"/>
      <c r="ANM151" s="370"/>
      <c r="ANN151" s="370"/>
      <c r="ANO151" s="370"/>
      <c r="ANP151" s="370"/>
      <c r="ANQ151" s="370"/>
      <c r="ANR151" s="370"/>
      <c r="ANS151" s="370"/>
      <c r="ANT151" s="370"/>
      <c r="ANU151" s="370"/>
      <c r="ANV151" s="370"/>
      <c r="ANW151" s="370"/>
      <c r="ANX151" s="370"/>
      <c r="ANY151" s="370"/>
      <c r="ANZ151" s="370"/>
      <c r="AOA151" s="370"/>
      <c r="AOB151" s="370"/>
      <c r="AOC151" s="370"/>
      <c r="AOD151" s="370"/>
      <c r="AOE151" s="370"/>
      <c r="AOF151" s="370"/>
      <c r="AOG151" s="370"/>
      <c r="AOH151" s="370"/>
      <c r="AOI151" s="370"/>
      <c r="AOJ151" s="370"/>
      <c r="AOK151" s="370"/>
      <c r="AOL151" s="370"/>
      <c r="AOM151" s="370"/>
      <c r="AON151" s="370"/>
      <c r="AOO151" s="370"/>
      <c r="AOP151" s="370"/>
      <c r="AOQ151" s="370"/>
      <c r="AOR151" s="370"/>
      <c r="AOS151" s="370"/>
      <c r="AOT151" s="370"/>
      <c r="AOU151" s="370"/>
      <c r="AOV151" s="370"/>
      <c r="AOW151" s="370"/>
      <c r="AOX151" s="370"/>
      <c r="AOY151" s="370"/>
      <c r="AOZ151" s="370"/>
      <c r="APA151" s="370"/>
      <c r="APB151" s="370"/>
      <c r="APC151" s="370"/>
      <c r="APD151" s="370"/>
      <c r="APE151" s="370"/>
      <c r="APF151" s="370"/>
      <c r="APG151" s="370"/>
      <c r="APH151" s="370"/>
      <c r="API151" s="370"/>
      <c r="APJ151" s="370"/>
      <c r="APK151" s="370"/>
      <c r="APL151" s="370"/>
      <c r="APM151" s="370"/>
      <c r="APN151" s="370"/>
      <c r="APO151" s="370"/>
      <c r="APP151" s="370"/>
      <c r="APQ151" s="370"/>
      <c r="APR151" s="370"/>
      <c r="APS151" s="370"/>
      <c r="APT151" s="370"/>
      <c r="APU151" s="370"/>
      <c r="APV151" s="370"/>
      <c r="APW151" s="370"/>
      <c r="APX151" s="370"/>
      <c r="APY151" s="370"/>
      <c r="APZ151" s="370"/>
      <c r="AQA151" s="370"/>
      <c r="AQB151" s="370"/>
      <c r="AQC151" s="370"/>
      <c r="AQD151" s="370"/>
      <c r="AQE151" s="370"/>
      <c r="AQF151" s="370"/>
      <c r="AQG151" s="370"/>
      <c r="AQH151" s="370"/>
      <c r="AQI151" s="370"/>
      <c r="AQJ151" s="370"/>
      <c r="AQK151" s="370"/>
      <c r="AQL151" s="370"/>
      <c r="AQM151" s="370"/>
      <c r="AQN151" s="370"/>
      <c r="AQO151" s="370"/>
      <c r="AQP151" s="370"/>
      <c r="AQQ151" s="370"/>
      <c r="AQR151" s="370"/>
      <c r="AQS151" s="370"/>
      <c r="AQT151" s="370"/>
      <c r="AQU151" s="370"/>
      <c r="AQV151" s="370"/>
      <c r="AQW151" s="370"/>
      <c r="AQX151" s="370"/>
      <c r="AQY151" s="370"/>
      <c r="AQZ151" s="370"/>
      <c r="ARA151" s="370"/>
      <c r="ARB151" s="370"/>
      <c r="ARC151" s="370"/>
      <c r="ARD151" s="370"/>
      <c r="ARE151" s="370"/>
      <c r="ARF151" s="370"/>
      <c r="ARG151" s="370"/>
      <c r="ARH151" s="370"/>
      <c r="ARI151" s="370"/>
      <c r="ARJ151" s="370"/>
      <c r="ARK151" s="370"/>
      <c r="ARL151" s="370"/>
      <c r="ARM151" s="370"/>
      <c r="ARN151" s="370"/>
      <c r="ARO151" s="370"/>
      <c r="ARP151" s="370"/>
      <c r="ARQ151" s="370"/>
      <c r="ARR151" s="370"/>
      <c r="ARS151" s="370"/>
      <c r="ART151" s="370"/>
      <c r="ARU151" s="370"/>
      <c r="ARV151" s="370"/>
      <c r="ARW151" s="370"/>
      <c r="ARX151" s="370"/>
      <c r="ARY151" s="370"/>
      <c r="ARZ151" s="370"/>
      <c r="ASA151" s="370"/>
      <c r="ASB151" s="370"/>
      <c r="ASC151" s="370"/>
      <c r="ASD151" s="370"/>
      <c r="ASE151" s="370"/>
      <c r="ASF151" s="370"/>
      <c r="ASG151" s="370"/>
      <c r="ASH151" s="370"/>
      <c r="ASI151" s="370"/>
      <c r="ASJ151" s="370"/>
      <c r="ASK151" s="370"/>
      <c r="ASL151" s="370"/>
      <c r="ASM151" s="370"/>
      <c r="ASN151" s="370"/>
      <c r="ASO151" s="370"/>
      <c r="ASP151" s="370"/>
      <c r="ASQ151" s="370"/>
      <c r="ASR151" s="370"/>
      <c r="ASS151" s="370"/>
      <c r="AST151" s="370"/>
      <c r="ASU151" s="370"/>
      <c r="ASV151" s="370"/>
      <c r="ASW151" s="370"/>
      <c r="ASX151" s="370"/>
      <c r="ASY151" s="370"/>
      <c r="ASZ151" s="370"/>
      <c r="ATA151" s="370"/>
      <c r="ATB151" s="370"/>
      <c r="ATC151" s="370"/>
      <c r="ATD151" s="370"/>
      <c r="ATE151" s="370"/>
      <c r="ATF151" s="370"/>
      <c r="ATG151" s="370"/>
      <c r="ATH151" s="370"/>
      <c r="ATI151" s="370"/>
      <c r="ATJ151" s="370"/>
      <c r="ATK151" s="370"/>
      <c r="ATL151" s="370"/>
      <c r="ATM151" s="370"/>
      <c r="ATN151" s="370"/>
      <c r="ATO151" s="370"/>
      <c r="ATP151" s="370"/>
      <c r="ATQ151" s="370"/>
      <c r="ATR151" s="370"/>
      <c r="ATS151" s="370"/>
      <c r="ATT151" s="370"/>
      <c r="ATU151" s="370"/>
      <c r="ATV151" s="370"/>
      <c r="ATW151" s="370"/>
      <c r="ATX151" s="370"/>
      <c r="ATY151" s="370"/>
      <c r="ATZ151" s="370"/>
      <c r="AUA151" s="370"/>
      <c r="AUB151" s="370"/>
      <c r="AUC151" s="370"/>
      <c r="AUD151" s="370"/>
      <c r="AUE151" s="370"/>
      <c r="AUF151" s="370"/>
      <c r="AUG151" s="370"/>
      <c r="AUH151" s="370"/>
      <c r="AUI151" s="370"/>
      <c r="AUJ151" s="370"/>
      <c r="AUK151" s="370"/>
      <c r="AUL151" s="370"/>
      <c r="AUM151" s="370"/>
      <c r="AUN151" s="370"/>
      <c r="AUO151" s="370"/>
      <c r="AUP151" s="370"/>
      <c r="AUQ151" s="370"/>
      <c r="AUR151" s="370"/>
      <c r="AUS151" s="370"/>
      <c r="AUT151" s="370"/>
      <c r="AUU151" s="370"/>
      <c r="AUV151" s="370"/>
      <c r="AUW151" s="370"/>
      <c r="AUX151" s="370"/>
      <c r="AUY151" s="370"/>
      <c r="AUZ151" s="370"/>
      <c r="AVA151" s="370"/>
      <c r="AVB151" s="370"/>
      <c r="AVC151" s="370"/>
      <c r="AVD151" s="370"/>
      <c r="AVE151" s="370"/>
      <c r="AVF151" s="370"/>
      <c r="AVG151" s="370"/>
      <c r="AVH151" s="370"/>
      <c r="AVI151" s="370"/>
      <c r="AVJ151" s="370"/>
      <c r="AVK151" s="370"/>
      <c r="AVL151" s="370"/>
      <c r="AVM151" s="370"/>
      <c r="AVN151" s="370"/>
      <c r="AVO151" s="370"/>
      <c r="AVP151" s="370"/>
      <c r="AVQ151" s="370"/>
      <c r="AVR151" s="370"/>
      <c r="AVS151" s="370"/>
      <c r="AVT151" s="370"/>
      <c r="AVU151" s="370"/>
      <c r="AVV151" s="370"/>
      <c r="AVW151" s="370"/>
      <c r="AVX151" s="370"/>
      <c r="AVY151" s="370"/>
      <c r="AVZ151" s="370"/>
      <c r="AWA151" s="370"/>
      <c r="AWB151" s="370"/>
      <c r="AWC151" s="370"/>
      <c r="AWD151" s="370"/>
      <c r="AWE151" s="370"/>
      <c r="AWF151" s="370"/>
      <c r="AWG151" s="370"/>
      <c r="AWH151" s="370"/>
      <c r="AWI151" s="370"/>
      <c r="AWJ151" s="370"/>
      <c r="AWK151" s="370"/>
      <c r="AWL151" s="370"/>
      <c r="AWM151" s="370"/>
      <c r="AWN151" s="370"/>
      <c r="AWO151" s="370"/>
      <c r="AWP151" s="370"/>
      <c r="AWQ151" s="370"/>
      <c r="AWR151" s="370"/>
      <c r="AWS151" s="370"/>
      <c r="AWT151" s="370"/>
      <c r="AWU151" s="370"/>
      <c r="AWV151" s="370"/>
      <c r="AWW151" s="370"/>
      <c r="AWX151" s="370"/>
      <c r="AWY151" s="370"/>
      <c r="AWZ151" s="370"/>
      <c r="AXA151" s="370"/>
      <c r="AXB151" s="370"/>
      <c r="AXC151" s="370"/>
      <c r="AXD151" s="370"/>
      <c r="AXE151" s="370"/>
      <c r="AXF151" s="370"/>
      <c r="AXG151" s="370"/>
      <c r="AXH151" s="370"/>
      <c r="AXI151" s="370"/>
      <c r="AXJ151" s="370"/>
      <c r="AXK151" s="370"/>
      <c r="AXL151" s="370"/>
      <c r="AXM151" s="370"/>
      <c r="AXN151" s="370"/>
      <c r="AXO151" s="370"/>
      <c r="AXP151" s="370"/>
      <c r="AXQ151" s="370"/>
      <c r="AXR151" s="370"/>
      <c r="AXS151" s="370"/>
      <c r="AXT151" s="370"/>
      <c r="AXU151" s="370"/>
      <c r="AXV151" s="370"/>
      <c r="AXW151" s="370"/>
      <c r="AXX151" s="370"/>
      <c r="AXY151" s="370"/>
      <c r="AXZ151" s="370"/>
      <c r="AYA151" s="370"/>
      <c r="AYB151" s="370"/>
      <c r="AYC151" s="370"/>
      <c r="AYD151" s="370"/>
      <c r="AYE151" s="370"/>
      <c r="AYF151" s="370"/>
      <c r="AYG151" s="370"/>
      <c r="AYH151" s="370"/>
      <c r="AYI151" s="370"/>
      <c r="AYJ151" s="370"/>
      <c r="AYK151" s="370"/>
      <c r="AYL151" s="370"/>
      <c r="AYM151" s="370"/>
      <c r="AYN151" s="370"/>
      <c r="AYO151" s="370"/>
      <c r="AYP151" s="370"/>
      <c r="AYQ151" s="370"/>
      <c r="AYR151" s="370"/>
      <c r="AYS151" s="370"/>
      <c r="AYT151" s="370"/>
      <c r="AYU151" s="370"/>
      <c r="AYV151" s="370"/>
      <c r="AYW151" s="370"/>
      <c r="AYX151" s="370"/>
      <c r="AYY151" s="370"/>
      <c r="AYZ151" s="370"/>
      <c r="AZA151" s="370"/>
      <c r="AZB151" s="370"/>
      <c r="AZC151" s="370"/>
      <c r="AZD151" s="370"/>
      <c r="AZE151" s="370"/>
      <c r="AZF151" s="370"/>
      <c r="AZG151" s="370"/>
      <c r="AZH151" s="370"/>
      <c r="AZI151" s="370"/>
      <c r="AZJ151" s="370"/>
      <c r="AZK151" s="370"/>
      <c r="AZL151" s="370"/>
      <c r="AZM151" s="370"/>
      <c r="AZN151" s="370"/>
      <c r="AZO151" s="370"/>
      <c r="AZP151" s="370"/>
      <c r="AZQ151" s="370"/>
      <c r="AZR151" s="370"/>
      <c r="AZS151" s="370"/>
      <c r="AZT151" s="370"/>
      <c r="AZU151" s="370"/>
      <c r="AZV151" s="370"/>
      <c r="AZW151" s="370"/>
      <c r="AZX151" s="370"/>
      <c r="AZY151" s="370"/>
      <c r="AZZ151" s="370"/>
      <c r="BAA151" s="370"/>
      <c r="BAB151" s="370"/>
      <c r="BAC151" s="370"/>
      <c r="BAD151" s="370"/>
      <c r="BAE151" s="370"/>
      <c r="BAF151" s="370"/>
      <c r="BAG151" s="370"/>
      <c r="BAH151" s="370"/>
      <c r="BAI151" s="370"/>
      <c r="BAJ151" s="370"/>
      <c r="BAK151" s="370"/>
      <c r="BAL151" s="370"/>
      <c r="BAM151" s="370"/>
      <c r="BAN151" s="370"/>
      <c r="BAO151" s="370"/>
      <c r="BAP151" s="370"/>
      <c r="BAQ151" s="370"/>
      <c r="BAR151" s="370"/>
      <c r="BAS151" s="370"/>
      <c r="BAT151" s="370"/>
      <c r="BAU151" s="370"/>
      <c r="BAV151" s="370"/>
      <c r="BAW151" s="370"/>
      <c r="BAX151" s="370"/>
      <c r="BAY151" s="370"/>
      <c r="BAZ151" s="370"/>
      <c r="BBA151" s="370"/>
      <c r="BBB151" s="370"/>
      <c r="BBC151" s="370"/>
      <c r="BBD151" s="370"/>
      <c r="BBE151" s="370"/>
      <c r="BBF151" s="370"/>
      <c r="BBG151" s="370"/>
      <c r="BBH151" s="370"/>
      <c r="BBI151" s="370"/>
      <c r="BBJ151" s="370"/>
      <c r="BBK151" s="370"/>
      <c r="BBL151" s="370"/>
      <c r="BBM151" s="370"/>
      <c r="BBN151" s="370"/>
      <c r="BBO151" s="370"/>
      <c r="BBP151" s="370"/>
      <c r="BBQ151" s="370"/>
      <c r="BBR151" s="370"/>
      <c r="BBS151" s="370"/>
      <c r="BBT151" s="370"/>
      <c r="BBU151" s="370"/>
      <c r="BBV151" s="370"/>
      <c r="BBW151" s="370"/>
      <c r="BBX151" s="370"/>
      <c r="BBY151" s="370"/>
      <c r="BBZ151" s="370"/>
      <c r="BCA151" s="370"/>
      <c r="BCB151" s="370"/>
      <c r="BCC151" s="370"/>
      <c r="BCD151" s="370"/>
      <c r="BCE151" s="370"/>
      <c r="BCF151" s="370"/>
      <c r="BCG151" s="370"/>
      <c r="BCH151" s="370"/>
      <c r="BCI151" s="370"/>
      <c r="BCJ151" s="370"/>
      <c r="BCK151" s="370"/>
      <c r="BCL151" s="370"/>
      <c r="BCM151" s="370"/>
      <c r="BCN151" s="370"/>
      <c r="BCO151" s="370"/>
      <c r="BCP151" s="370"/>
      <c r="BCQ151" s="370"/>
      <c r="BCR151" s="370"/>
      <c r="BCS151" s="370"/>
      <c r="BCT151" s="370"/>
      <c r="BCU151" s="370"/>
      <c r="BCV151" s="370"/>
      <c r="BCW151" s="370"/>
      <c r="BCX151" s="370"/>
      <c r="BCY151" s="370"/>
      <c r="BCZ151" s="370"/>
      <c r="BDA151" s="370"/>
      <c r="BDB151" s="370"/>
      <c r="BDC151" s="370"/>
      <c r="BDD151" s="370"/>
      <c r="BDE151" s="370"/>
      <c r="BDF151" s="370"/>
      <c r="BDG151" s="370"/>
      <c r="BDH151" s="370"/>
      <c r="BDI151" s="370"/>
      <c r="BDJ151" s="370"/>
      <c r="BDK151" s="370"/>
      <c r="BDL151" s="370"/>
      <c r="BDM151" s="370"/>
      <c r="BDN151" s="370"/>
      <c r="BDO151" s="370"/>
      <c r="BDP151" s="370"/>
      <c r="BDQ151" s="370"/>
      <c r="BDR151" s="370"/>
      <c r="BDS151" s="370"/>
      <c r="BDT151" s="370"/>
      <c r="BDU151" s="370"/>
      <c r="BDV151" s="370"/>
      <c r="BDW151" s="370"/>
      <c r="BDX151" s="370"/>
      <c r="BDY151" s="370"/>
      <c r="BDZ151" s="370"/>
      <c r="BEA151" s="370"/>
      <c r="BEB151" s="370"/>
      <c r="BEC151" s="370"/>
      <c r="BED151" s="370"/>
      <c r="BEE151" s="370"/>
      <c r="BEF151" s="370"/>
      <c r="BEG151" s="370"/>
      <c r="BEH151" s="370"/>
      <c r="BEI151" s="370"/>
      <c r="BEJ151" s="370"/>
      <c r="BEK151" s="370"/>
      <c r="BEL151" s="370"/>
      <c r="BEM151" s="370"/>
      <c r="BEN151" s="370"/>
      <c r="BEO151" s="370"/>
      <c r="BEP151" s="370"/>
      <c r="BEQ151" s="370"/>
      <c r="BER151" s="370"/>
      <c r="BES151" s="370"/>
      <c r="BET151" s="370"/>
      <c r="BEU151" s="370"/>
      <c r="BEV151" s="370"/>
      <c r="BEW151" s="370"/>
      <c r="BEX151" s="370"/>
      <c r="BEY151" s="370"/>
      <c r="BEZ151" s="370"/>
      <c r="BFA151" s="370"/>
      <c r="BFB151" s="370"/>
      <c r="BFC151" s="370"/>
      <c r="BFD151" s="370"/>
      <c r="BFE151" s="370"/>
      <c r="BFF151" s="370"/>
      <c r="BFG151" s="370"/>
      <c r="BFH151" s="370"/>
      <c r="BFI151" s="370"/>
      <c r="BFJ151" s="370"/>
      <c r="BFK151" s="370"/>
      <c r="BFL151" s="370"/>
      <c r="BFM151" s="370"/>
      <c r="BFN151" s="370"/>
      <c r="BFO151" s="370"/>
      <c r="BFP151" s="370"/>
      <c r="BFQ151" s="370"/>
      <c r="BFR151" s="370"/>
      <c r="BFS151" s="370"/>
      <c r="BFT151" s="370"/>
      <c r="BFU151" s="370"/>
      <c r="BFV151" s="370"/>
      <c r="BFW151" s="370"/>
      <c r="BFX151" s="370"/>
      <c r="BFY151" s="370"/>
      <c r="BFZ151" s="370"/>
      <c r="BGA151" s="370"/>
      <c r="BGB151" s="370"/>
      <c r="BGC151" s="370"/>
      <c r="BGD151" s="370"/>
      <c r="BGE151" s="370"/>
      <c r="BGF151" s="370"/>
      <c r="BGG151" s="370"/>
      <c r="BGH151" s="370"/>
      <c r="BGI151" s="370"/>
      <c r="BGJ151" s="370"/>
      <c r="BGK151" s="370"/>
      <c r="BGL151" s="370"/>
      <c r="BGM151" s="370"/>
      <c r="BGN151" s="370"/>
      <c r="BGO151" s="370"/>
      <c r="BGP151" s="370"/>
      <c r="BGQ151" s="370"/>
      <c r="BGR151" s="370"/>
      <c r="BGS151" s="370"/>
      <c r="BGT151" s="370"/>
      <c r="BGU151" s="370"/>
      <c r="BGV151" s="370"/>
      <c r="BGW151" s="370"/>
      <c r="BGX151" s="370"/>
      <c r="BGY151" s="370"/>
      <c r="BGZ151" s="370"/>
      <c r="BHA151" s="370"/>
      <c r="BHB151" s="370"/>
      <c r="BHC151" s="370"/>
      <c r="BHD151" s="370"/>
      <c r="BHE151" s="370"/>
      <c r="BHF151" s="370"/>
      <c r="BHG151" s="370"/>
      <c r="BHH151" s="370"/>
      <c r="BHI151" s="370"/>
      <c r="BHJ151" s="370"/>
      <c r="BHK151" s="370"/>
      <c r="BHL151" s="370"/>
      <c r="BHM151" s="370"/>
      <c r="BHN151" s="370"/>
      <c r="BHO151" s="370"/>
      <c r="BHP151" s="370"/>
      <c r="BHQ151" s="370"/>
      <c r="BHR151" s="370"/>
      <c r="BHS151" s="370"/>
      <c r="BHT151" s="370"/>
      <c r="BHU151" s="370"/>
      <c r="BHV151" s="370"/>
      <c r="BHW151" s="370"/>
      <c r="BHX151" s="370"/>
      <c r="BHY151" s="370"/>
      <c r="BHZ151" s="370"/>
      <c r="BIA151" s="370"/>
      <c r="BIB151" s="370"/>
      <c r="BIC151" s="370"/>
      <c r="BID151" s="370"/>
      <c r="BIE151" s="370"/>
      <c r="BIF151" s="370"/>
      <c r="BIG151" s="370"/>
      <c r="BIH151" s="370"/>
      <c r="BII151" s="370"/>
      <c r="BIJ151" s="370"/>
      <c r="BIK151" s="370"/>
      <c r="BIL151" s="370"/>
      <c r="BIM151" s="370"/>
      <c r="BIN151" s="370"/>
      <c r="BIO151" s="370"/>
      <c r="BIP151" s="370"/>
      <c r="BIQ151" s="370"/>
      <c r="BIR151" s="370"/>
      <c r="BIS151" s="370"/>
      <c r="BIT151" s="370"/>
      <c r="BIU151" s="370"/>
      <c r="BIV151" s="370"/>
      <c r="BIW151" s="370"/>
      <c r="BIX151" s="370"/>
      <c r="BIY151" s="370"/>
      <c r="BIZ151" s="370"/>
      <c r="BJA151" s="370"/>
    </row>
    <row r="152" spans="1:1613" ht="15.75" thickTop="1" x14ac:dyDescent="0.25">
      <c r="A152" s="571" t="s">
        <v>231</v>
      </c>
      <c r="B152" s="572"/>
      <c r="C152" s="573"/>
      <c r="D152" s="132"/>
      <c r="E152" s="36"/>
      <c r="F152" s="250"/>
      <c r="G152" s="25"/>
      <c r="H152" s="49"/>
      <c r="I152" s="250"/>
      <c r="J152" s="250"/>
      <c r="K152" s="250"/>
      <c r="L152" s="250"/>
      <c r="M152" s="250"/>
      <c r="N152" s="250"/>
      <c r="O152" s="250"/>
      <c r="P152" s="25"/>
      <c r="Q152" s="272"/>
      <c r="R152" s="250"/>
    </row>
    <row r="153" spans="1:1613" ht="15.75" thickBot="1" x14ac:dyDescent="0.3">
      <c r="A153" s="127">
        <v>525</v>
      </c>
      <c r="B153" s="42">
        <v>8515</v>
      </c>
      <c r="C153" s="135" t="s">
        <v>191</v>
      </c>
      <c r="D153" s="24">
        <v>0</v>
      </c>
      <c r="E153" s="24">
        <v>0</v>
      </c>
      <c r="F153" s="24">
        <v>0</v>
      </c>
      <c r="G153" s="25">
        <v>10111.200000000001</v>
      </c>
      <c r="H153" s="49">
        <v>0</v>
      </c>
      <c r="I153" s="250">
        <v>1251</v>
      </c>
      <c r="J153" s="250">
        <v>278</v>
      </c>
      <c r="K153" s="250">
        <v>1477.43</v>
      </c>
      <c r="L153" s="250">
        <v>278</v>
      </c>
      <c r="M153" s="250">
        <v>729.75</v>
      </c>
      <c r="N153" s="250">
        <v>278</v>
      </c>
      <c r="O153" s="250"/>
      <c r="P153" s="25">
        <v>0</v>
      </c>
      <c r="Q153" s="272">
        <v>3000</v>
      </c>
      <c r="R153" s="250"/>
    </row>
    <row r="154" spans="1:1613" s="14" customFormat="1" ht="16.5" thickTop="1" thickBot="1" x14ac:dyDescent="0.3">
      <c r="A154" s="103"/>
      <c r="B154" s="104"/>
      <c r="C154" s="140" t="s">
        <v>218</v>
      </c>
      <c r="D154" s="106">
        <f>SUM(D152:D152)</f>
        <v>0</v>
      </c>
      <c r="E154" s="106">
        <f>SUM(E152:E152)</f>
        <v>0</v>
      </c>
      <c r="F154" s="106">
        <f t="shared" ref="F154:Q154" si="25">SUM(F153:F153)</f>
        <v>0</v>
      </c>
      <c r="G154" s="107">
        <f t="shared" si="25"/>
        <v>10111.200000000001</v>
      </c>
      <c r="H154" s="105">
        <f t="shared" si="25"/>
        <v>0</v>
      </c>
      <c r="I154" s="106">
        <f t="shared" si="25"/>
        <v>1251</v>
      </c>
      <c r="J154" s="106">
        <f t="shared" si="25"/>
        <v>278</v>
      </c>
      <c r="K154" s="106">
        <f t="shared" si="25"/>
        <v>1477.43</v>
      </c>
      <c r="L154" s="106">
        <f t="shared" si="25"/>
        <v>278</v>
      </c>
      <c r="M154" s="106">
        <f t="shared" si="25"/>
        <v>729.75</v>
      </c>
      <c r="N154" s="106">
        <f t="shared" si="25"/>
        <v>278</v>
      </c>
      <c r="O154" s="106">
        <f t="shared" si="25"/>
        <v>0</v>
      </c>
      <c r="P154" s="107">
        <f t="shared" si="25"/>
        <v>0</v>
      </c>
      <c r="Q154" s="276">
        <f t="shared" si="25"/>
        <v>3000</v>
      </c>
      <c r="R154" s="132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  <c r="AD154" s="370"/>
      <c r="AE154" s="370"/>
      <c r="AF154" s="370"/>
      <c r="AG154" s="370"/>
      <c r="AH154" s="370"/>
      <c r="AI154" s="370"/>
      <c r="AJ154" s="370"/>
      <c r="AK154" s="370"/>
      <c r="AL154" s="370"/>
      <c r="AM154" s="370"/>
      <c r="AN154" s="370"/>
      <c r="AO154" s="370"/>
      <c r="AP154" s="370"/>
      <c r="AQ154" s="370"/>
      <c r="AR154" s="370"/>
      <c r="AS154" s="370"/>
      <c r="AT154" s="370"/>
      <c r="AU154" s="370"/>
      <c r="AV154" s="370"/>
      <c r="AW154" s="370"/>
      <c r="AX154" s="370"/>
      <c r="AY154" s="370"/>
      <c r="AZ154" s="370"/>
      <c r="BA154" s="370"/>
      <c r="BB154" s="370"/>
      <c r="BC154" s="370"/>
      <c r="BD154" s="370"/>
      <c r="BE154" s="370"/>
      <c r="BF154" s="370"/>
      <c r="BG154" s="370"/>
      <c r="BH154" s="370"/>
      <c r="BI154" s="370"/>
      <c r="BJ154" s="370"/>
      <c r="BK154" s="370"/>
      <c r="BL154" s="370"/>
      <c r="BM154" s="370"/>
      <c r="BN154" s="370"/>
      <c r="BO154" s="370"/>
      <c r="BP154" s="370"/>
      <c r="BQ154" s="370"/>
      <c r="BR154" s="370"/>
      <c r="BS154" s="370"/>
      <c r="BT154" s="370"/>
      <c r="BU154" s="370"/>
      <c r="BV154" s="370"/>
      <c r="BW154" s="370"/>
      <c r="BX154" s="370"/>
      <c r="BY154" s="370"/>
      <c r="BZ154" s="370"/>
      <c r="CA154" s="370"/>
      <c r="CB154" s="370"/>
      <c r="CC154" s="370"/>
      <c r="CD154" s="370"/>
      <c r="CE154" s="370"/>
      <c r="CF154" s="370"/>
      <c r="CG154" s="370"/>
      <c r="CH154" s="370"/>
      <c r="CI154" s="370"/>
      <c r="CJ154" s="370"/>
      <c r="CK154" s="370"/>
      <c r="CL154" s="370"/>
      <c r="CM154" s="370"/>
      <c r="CN154" s="370"/>
      <c r="CO154" s="370"/>
      <c r="CP154" s="370"/>
      <c r="CQ154" s="370"/>
      <c r="CR154" s="370"/>
      <c r="CS154" s="370"/>
      <c r="CT154" s="370"/>
      <c r="CU154" s="370"/>
      <c r="CV154" s="370"/>
      <c r="CW154" s="370"/>
      <c r="CX154" s="370"/>
      <c r="CY154" s="370"/>
      <c r="CZ154" s="370"/>
      <c r="DA154" s="370"/>
      <c r="DB154" s="370"/>
      <c r="DC154" s="370"/>
      <c r="DD154" s="370"/>
      <c r="DE154" s="370"/>
      <c r="DF154" s="370"/>
      <c r="DG154" s="370"/>
      <c r="DH154" s="370"/>
      <c r="DI154" s="370"/>
      <c r="DJ154" s="370"/>
      <c r="DK154" s="370"/>
      <c r="DL154" s="370"/>
      <c r="DM154" s="370"/>
      <c r="DN154" s="370"/>
      <c r="DO154" s="370"/>
      <c r="DP154" s="370"/>
      <c r="DQ154" s="370"/>
      <c r="DR154" s="370"/>
      <c r="DS154" s="370"/>
      <c r="DT154" s="370"/>
      <c r="DU154" s="370"/>
      <c r="DV154" s="370"/>
      <c r="DW154" s="370"/>
      <c r="DX154" s="370"/>
      <c r="DY154" s="370"/>
      <c r="DZ154" s="370"/>
      <c r="EA154" s="370"/>
      <c r="EB154" s="370"/>
      <c r="EC154" s="370"/>
      <c r="ED154" s="370"/>
      <c r="EE154" s="370"/>
      <c r="EF154" s="370"/>
      <c r="EG154" s="370"/>
      <c r="EH154" s="370"/>
      <c r="EI154" s="370"/>
      <c r="EJ154" s="370"/>
      <c r="EK154" s="370"/>
      <c r="EL154" s="370"/>
      <c r="EM154" s="370"/>
      <c r="EN154" s="370"/>
      <c r="EO154" s="370"/>
      <c r="EP154" s="370"/>
      <c r="EQ154" s="370"/>
      <c r="ER154" s="370"/>
      <c r="ES154" s="370"/>
      <c r="ET154" s="370"/>
      <c r="EU154" s="370"/>
      <c r="EV154" s="370"/>
      <c r="EW154" s="370"/>
      <c r="EX154" s="370"/>
      <c r="EY154" s="370"/>
      <c r="EZ154" s="370"/>
      <c r="FA154" s="370"/>
      <c r="FB154" s="370"/>
      <c r="FC154" s="370"/>
      <c r="FD154" s="370"/>
      <c r="FE154" s="370"/>
      <c r="FF154" s="370"/>
      <c r="FG154" s="370"/>
      <c r="FH154" s="370"/>
      <c r="FI154" s="370"/>
      <c r="FJ154" s="370"/>
      <c r="FK154" s="370"/>
      <c r="FL154" s="370"/>
      <c r="FM154" s="370"/>
      <c r="FN154" s="370"/>
      <c r="FO154" s="370"/>
      <c r="FP154" s="370"/>
      <c r="FQ154" s="370"/>
      <c r="FR154" s="370"/>
      <c r="FS154" s="370"/>
      <c r="FT154" s="370"/>
      <c r="FU154" s="370"/>
      <c r="FV154" s="370"/>
      <c r="FW154" s="370"/>
      <c r="FX154" s="370"/>
      <c r="FY154" s="370"/>
      <c r="FZ154" s="370"/>
      <c r="GA154" s="370"/>
      <c r="GB154" s="370"/>
      <c r="GC154" s="370"/>
      <c r="GD154" s="370"/>
      <c r="GE154" s="370"/>
      <c r="GF154" s="370"/>
      <c r="GG154" s="370"/>
      <c r="GH154" s="370"/>
      <c r="GI154" s="370"/>
      <c r="GJ154" s="370"/>
      <c r="GK154" s="370"/>
      <c r="GL154" s="370"/>
      <c r="GM154" s="370"/>
      <c r="GN154" s="370"/>
      <c r="GO154" s="370"/>
      <c r="GP154" s="370"/>
      <c r="GQ154" s="370"/>
      <c r="GR154" s="370"/>
      <c r="GS154" s="370"/>
      <c r="GT154" s="370"/>
      <c r="GU154" s="370"/>
      <c r="GV154" s="370"/>
      <c r="GW154" s="370"/>
      <c r="GX154" s="370"/>
      <c r="GY154" s="370"/>
      <c r="GZ154" s="370"/>
      <c r="HA154" s="370"/>
      <c r="HB154" s="370"/>
      <c r="HC154" s="370"/>
      <c r="HD154" s="370"/>
      <c r="HE154" s="370"/>
      <c r="HF154" s="370"/>
      <c r="HG154" s="370"/>
      <c r="HH154" s="370"/>
      <c r="HI154" s="370"/>
      <c r="HJ154" s="370"/>
      <c r="HK154" s="370"/>
      <c r="HL154" s="370"/>
      <c r="HM154" s="370"/>
      <c r="HN154" s="370"/>
      <c r="HO154" s="370"/>
      <c r="HP154" s="370"/>
      <c r="HQ154" s="370"/>
      <c r="HR154" s="370"/>
      <c r="HS154" s="370"/>
      <c r="HT154" s="370"/>
      <c r="HU154" s="370"/>
      <c r="HV154" s="370"/>
      <c r="HW154" s="370"/>
      <c r="HX154" s="370"/>
      <c r="HY154" s="370"/>
      <c r="HZ154" s="370"/>
      <c r="IA154" s="370"/>
      <c r="IB154" s="370"/>
      <c r="IC154" s="370"/>
      <c r="ID154" s="370"/>
      <c r="IE154" s="370"/>
      <c r="IF154" s="370"/>
      <c r="IG154" s="370"/>
      <c r="IH154" s="370"/>
      <c r="II154" s="370"/>
      <c r="IJ154" s="370"/>
      <c r="IK154" s="370"/>
      <c r="IL154" s="370"/>
      <c r="IM154" s="370"/>
      <c r="IN154" s="370"/>
      <c r="IO154" s="370"/>
      <c r="IP154" s="370"/>
      <c r="IQ154" s="370"/>
      <c r="IR154" s="370"/>
      <c r="IS154" s="370"/>
      <c r="IT154" s="370"/>
      <c r="IU154" s="370"/>
      <c r="IV154" s="370"/>
      <c r="IW154" s="370"/>
      <c r="IX154" s="370"/>
      <c r="IY154" s="370"/>
      <c r="IZ154" s="370"/>
      <c r="JA154" s="370"/>
      <c r="JB154" s="370"/>
      <c r="JC154" s="370"/>
      <c r="JD154" s="370"/>
      <c r="JE154" s="370"/>
      <c r="JF154" s="370"/>
      <c r="JG154" s="370"/>
      <c r="JH154" s="370"/>
      <c r="JI154" s="370"/>
      <c r="JJ154" s="370"/>
      <c r="JK154" s="370"/>
      <c r="JL154" s="370"/>
      <c r="JM154" s="370"/>
      <c r="JN154" s="370"/>
      <c r="JO154" s="370"/>
      <c r="JP154" s="370"/>
      <c r="JQ154" s="370"/>
      <c r="JR154" s="370"/>
      <c r="JS154" s="370"/>
      <c r="JT154" s="370"/>
      <c r="JU154" s="370"/>
      <c r="JV154" s="370"/>
      <c r="JW154" s="370"/>
      <c r="JX154" s="370"/>
      <c r="JY154" s="370"/>
      <c r="JZ154" s="370"/>
      <c r="KA154" s="370"/>
      <c r="KB154" s="370"/>
      <c r="KC154" s="370"/>
      <c r="KD154" s="370"/>
      <c r="KE154" s="370"/>
      <c r="KF154" s="370"/>
      <c r="KG154" s="370"/>
      <c r="KH154" s="370"/>
      <c r="KI154" s="370"/>
      <c r="KJ154" s="370"/>
      <c r="KK154" s="370"/>
      <c r="KL154" s="370"/>
      <c r="KM154" s="370"/>
      <c r="KN154" s="370"/>
      <c r="KO154" s="370"/>
      <c r="KP154" s="370"/>
      <c r="KQ154" s="370"/>
      <c r="KR154" s="370"/>
      <c r="KS154" s="370"/>
      <c r="KT154" s="370"/>
      <c r="KU154" s="370"/>
      <c r="KV154" s="370"/>
      <c r="KW154" s="370"/>
      <c r="KX154" s="370"/>
      <c r="KY154" s="370"/>
      <c r="KZ154" s="370"/>
      <c r="LA154" s="370"/>
      <c r="LB154" s="370"/>
      <c r="LC154" s="370"/>
      <c r="LD154" s="370"/>
      <c r="LE154" s="370"/>
      <c r="LF154" s="370"/>
      <c r="LG154" s="370"/>
      <c r="LH154" s="370"/>
      <c r="LI154" s="370"/>
      <c r="LJ154" s="370"/>
      <c r="LK154" s="370"/>
      <c r="LL154" s="370"/>
      <c r="LM154" s="370"/>
      <c r="LN154" s="370"/>
      <c r="LO154" s="370"/>
      <c r="LP154" s="370"/>
      <c r="LQ154" s="370"/>
      <c r="LR154" s="370"/>
      <c r="LS154" s="370"/>
      <c r="LT154" s="370"/>
      <c r="LU154" s="370"/>
      <c r="LV154" s="370"/>
      <c r="LW154" s="370"/>
      <c r="LX154" s="370"/>
      <c r="LY154" s="370"/>
      <c r="LZ154" s="370"/>
      <c r="MA154" s="370"/>
      <c r="MB154" s="370"/>
      <c r="MC154" s="370"/>
      <c r="MD154" s="370"/>
      <c r="ME154" s="370"/>
      <c r="MF154" s="370"/>
      <c r="MG154" s="370"/>
      <c r="MH154" s="370"/>
      <c r="MI154" s="370"/>
      <c r="MJ154" s="370"/>
      <c r="MK154" s="370"/>
      <c r="ML154" s="370"/>
      <c r="MM154" s="370"/>
      <c r="MN154" s="370"/>
      <c r="MO154" s="370"/>
      <c r="MP154" s="370"/>
      <c r="MQ154" s="370"/>
      <c r="MR154" s="370"/>
      <c r="MS154" s="370"/>
      <c r="MT154" s="370"/>
      <c r="MU154" s="370"/>
      <c r="MV154" s="370"/>
      <c r="MW154" s="370"/>
      <c r="MX154" s="370"/>
      <c r="MY154" s="370"/>
      <c r="MZ154" s="370"/>
      <c r="NA154" s="370"/>
      <c r="NB154" s="370"/>
      <c r="NC154" s="370"/>
      <c r="ND154" s="370"/>
      <c r="NE154" s="370"/>
      <c r="NF154" s="370"/>
      <c r="NG154" s="370"/>
      <c r="NH154" s="370"/>
      <c r="NI154" s="370"/>
      <c r="NJ154" s="370"/>
      <c r="NK154" s="370"/>
      <c r="NL154" s="370"/>
      <c r="NM154" s="370"/>
      <c r="NN154" s="370"/>
      <c r="NO154" s="370"/>
      <c r="NP154" s="370"/>
      <c r="NQ154" s="370"/>
      <c r="NR154" s="370"/>
      <c r="NS154" s="370"/>
      <c r="NT154" s="370"/>
      <c r="NU154" s="370"/>
      <c r="NV154" s="370"/>
      <c r="NW154" s="370"/>
      <c r="NX154" s="370"/>
      <c r="NY154" s="370"/>
      <c r="NZ154" s="370"/>
      <c r="OA154" s="370"/>
      <c r="OB154" s="370"/>
      <c r="OC154" s="370"/>
      <c r="OD154" s="370"/>
      <c r="OE154" s="370"/>
      <c r="OF154" s="370"/>
      <c r="OG154" s="370"/>
      <c r="OH154" s="370"/>
      <c r="OI154" s="370"/>
      <c r="OJ154" s="370"/>
      <c r="OK154" s="370"/>
      <c r="OL154" s="370"/>
      <c r="OM154" s="370"/>
      <c r="ON154" s="370"/>
      <c r="OO154" s="370"/>
      <c r="OP154" s="370"/>
      <c r="OQ154" s="370"/>
      <c r="OR154" s="370"/>
      <c r="OS154" s="370"/>
      <c r="OT154" s="370"/>
      <c r="OU154" s="370"/>
      <c r="OV154" s="370"/>
      <c r="OW154" s="370"/>
      <c r="OX154" s="370"/>
      <c r="OY154" s="370"/>
      <c r="OZ154" s="370"/>
      <c r="PA154" s="370"/>
      <c r="PB154" s="370"/>
      <c r="PC154" s="370"/>
      <c r="PD154" s="370"/>
      <c r="PE154" s="370"/>
      <c r="PF154" s="370"/>
      <c r="PG154" s="370"/>
      <c r="PH154" s="370"/>
      <c r="PI154" s="370"/>
      <c r="PJ154" s="370"/>
      <c r="PK154" s="370"/>
      <c r="PL154" s="370"/>
      <c r="PM154" s="370"/>
      <c r="PN154" s="370"/>
      <c r="PO154" s="370"/>
      <c r="PP154" s="370"/>
      <c r="PQ154" s="370"/>
      <c r="PR154" s="370"/>
      <c r="PS154" s="370"/>
      <c r="PT154" s="370"/>
      <c r="PU154" s="370"/>
      <c r="PV154" s="370"/>
      <c r="PW154" s="370"/>
      <c r="PX154" s="370"/>
      <c r="PY154" s="370"/>
      <c r="PZ154" s="370"/>
      <c r="QA154" s="370"/>
      <c r="QB154" s="370"/>
      <c r="QC154" s="370"/>
      <c r="QD154" s="370"/>
      <c r="QE154" s="370"/>
      <c r="QF154" s="370"/>
      <c r="QG154" s="370"/>
      <c r="QH154" s="370"/>
      <c r="QI154" s="370"/>
      <c r="QJ154" s="370"/>
      <c r="QK154" s="370"/>
      <c r="QL154" s="370"/>
      <c r="QM154" s="370"/>
      <c r="QN154" s="370"/>
      <c r="QO154" s="370"/>
      <c r="QP154" s="370"/>
      <c r="QQ154" s="370"/>
      <c r="QR154" s="370"/>
      <c r="QS154" s="370"/>
      <c r="QT154" s="370"/>
      <c r="QU154" s="370"/>
      <c r="QV154" s="370"/>
      <c r="QW154" s="370"/>
      <c r="QX154" s="370"/>
      <c r="QY154" s="370"/>
      <c r="QZ154" s="370"/>
      <c r="RA154" s="370"/>
      <c r="RB154" s="370"/>
      <c r="RC154" s="370"/>
      <c r="RD154" s="370"/>
      <c r="RE154" s="370"/>
      <c r="RF154" s="370"/>
      <c r="RG154" s="370"/>
      <c r="RH154" s="370"/>
      <c r="RI154" s="370"/>
      <c r="RJ154" s="370"/>
      <c r="RK154" s="370"/>
      <c r="RL154" s="370"/>
      <c r="RM154" s="370"/>
      <c r="RN154" s="370"/>
      <c r="RO154" s="370"/>
      <c r="RP154" s="370"/>
      <c r="RQ154" s="370"/>
      <c r="RR154" s="370"/>
      <c r="RS154" s="370"/>
      <c r="RT154" s="370"/>
      <c r="RU154" s="370"/>
      <c r="RV154" s="370"/>
      <c r="RW154" s="370"/>
      <c r="RX154" s="370"/>
      <c r="RY154" s="370"/>
      <c r="RZ154" s="370"/>
      <c r="SA154" s="370"/>
      <c r="SB154" s="370"/>
      <c r="SC154" s="370"/>
      <c r="SD154" s="370"/>
      <c r="SE154" s="370"/>
      <c r="SF154" s="370"/>
      <c r="SG154" s="370"/>
      <c r="SH154" s="370"/>
      <c r="SI154" s="370"/>
      <c r="SJ154" s="370"/>
      <c r="SK154" s="370"/>
      <c r="SL154" s="370"/>
      <c r="SM154" s="370"/>
      <c r="SN154" s="370"/>
      <c r="SO154" s="370"/>
      <c r="SP154" s="370"/>
      <c r="SQ154" s="370"/>
      <c r="SR154" s="370"/>
      <c r="SS154" s="370"/>
      <c r="ST154" s="370"/>
      <c r="SU154" s="370"/>
      <c r="SV154" s="370"/>
      <c r="SW154" s="370"/>
      <c r="SX154" s="370"/>
      <c r="SY154" s="370"/>
      <c r="SZ154" s="370"/>
      <c r="TA154" s="370"/>
      <c r="TB154" s="370"/>
      <c r="TC154" s="370"/>
      <c r="TD154" s="370"/>
      <c r="TE154" s="370"/>
      <c r="TF154" s="370"/>
      <c r="TG154" s="370"/>
      <c r="TH154" s="370"/>
      <c r="TI154" s="370"/>
      <c r="TJ154" s="370"/>
      <c r="TK154" s="370"/>
      <c r="TL154" s="370"/>
      <c r="TM154" s="370"/>
      <c r="TN154" s="370"/>
      <c r="TO154" s="370"/>
      <c r="TP154" s="370"/>
      <c r="TQ154" s="370"/>
      <c r="TR154" s="370"/>
      <c r="TS154" s="370"/>
      <c r="TT154" s="370"/>
      <c r="TU154" s="370"/>
      <c r="TV154" s="370"/>
      <c r="TW154" s="370"/>
      <c r="TX154" s="370"/>
      <c r="TY154" s="370"/>
      <c r="TZ154" s="370"/>
      <c r="UA154" s="370"/>
      <c r="UB154" s="370"/>
      <c r="UC154" s="370"/>
      <c r="UD154" s="370"/>
      <c r="UE154" s="370"/>
      <c r="UF154" s="370"/>
      <c r="UG154" s="370"/>
      <c r="UH154" s="370"/>
      <c r="UI154" s="370"/>
      <c r="UJ154" s="370"/>
      <c r="UK154" s="370"/>
      <c r="UL154" s="370"/>
      <c r="UM154" s="370"/>
      <c r="UN154" s="370"/>
      <c r="UO154" s="370"/>
      <c r="UP154" s="370"/>
      <c r="UQ154" s="370"/>
      <c r="UR154" s="370"/>
      <c r="US154" s="370"/>
      <c r="UT154" s="370"/>
      <c r="UU154" s="370"/>
      <c r="UV154" s="370"/>
      <c r="UW154" s="370"/>
      <c r="UX154" s="370"/>
      <c r="UY154" s="370"/>
      <c r="UZ154" s="370"/>
      <c r="VA154" s="370"/>
      <c r="VB154" s="370"/>
      <c r="VC154" s="370"/>
      <c r="VD154" s="370"/>
      <c r="VE154" s="370"/>
      <c r="VF154" s="370"/>
      <c r="VG154" s="370"/>
      <c r="VH154" s="370"/>
      <c r="VI154" s="370"/>
      <c r="VJ154" s="370"/>
      <c r="VK154" s="370"/>
      <c r="VL154" s="370"/>
      <c r="VM154" s="370"/>
      <c r="VN154" s="370"/>
      <c r="VO154" s="370"/>
      <c r="VP154" s="370"/>
      <c r="VQ154" s="370"/>
      <c r="VR154" s="370"/>
      <c r="VS154" s="370"/>
      <c r="VT154" s="370"/>
      <c r="VU154" s="370"/>
      <c r="VV154" s="370"/>
      <c r="VW154" s="370"/>
      <c r="VX154" s="370"/>
      <c r="VY154" s="370"/>
      <c r="VZ154" s="370"/>
      <c r="WA154" s="370"/>
      <c r="WB154" s="370"/>
      <c r="WC154" s="370"/>
      <c r="WD154" s="370"/>
      <c r="WE154" s="370"/>
      <c r="WF154" s="370"/>
      <c r="WG154" s="370"/>
      <c r="WH154" s="370"/>
      <c r="WI154" s="370"/>
      <c r="WJ154" s="370"/>
      <c r="WK154" s="370"/>
      <c r="WL154" s="370"/>
      <c r="WM154" s="370"/>
      <c r="WN154" s="370"/>
      <c r="WO154" s="370"/>
      <c r="WP154" s="370"/>
      <c r="WQ154" s="370"/>
      <c r="WR154" s="370"/>
      <c r="WS154" s="370"/>
      <c r="WT154" s="370"/>
      <c r="WU154" s="370"/>
      <c r="WV154" s="370"/>
      <c r="WW154" s="370"/>
      <c r="WX154" s="370"/>
      <c r="WY154" s="370"/>
      <c r="WZ154" s="370"/>
      <c r="XA154" s="370"/>
      <c r="XB154" s="370"/>
      <c r="XC154" s="370"/>
      <c r="XD154" s="370"/>
      <c r="XE154" s="370"/>
      <c r="XF154" s="370"/>
      <c r="XG154" s="370"/>
      <c r="XH154" s="370"/>
      <c r="XI154" s="370"/>
      <c r="XJ154" s="370"/>
      <c r="XK154" s="370"/>
      <c r="XL154" s="370"/>
      <c r="XM154" s="370"/>
      <c r="XN154" s="370"/>
      <c r="XO154" s="370"/>
      <c r="XP154" s="370"/>
      <c r="XQ154" s="370"/>
      <c r="XR154" s="370"/>
      <c r="XS154" s="370"/>
      <c r="XT154" s="370"/>
      <c r="XU154" s="370"/>
      <c r="XV154" s="370"/>
      <c r="XW154" s="370"/>
      <c r="XX154" s="370"/>
      <c r="XY154" s="370"/>
      <c r="XZ154" s="370"/>
      <c r="YA154" s="370"/>
      <c r="YB154" s="370"/>
      <c r="YC154" s="370"/>
      <c r="YD154" s="370"/>
      <c r="YE154" s="370"/>
      <c r="YF154" s="370"/>
      <c r="YG154" s="370"/>
      <c r="YH154" s="370"/>
      <c r="YI154" s="370"/>
      <c r="YJ154" s="370"/>
      <c r="YK154" s="370"/>
      <c r="YL154" s="370"/>
      <c r="YM154" s="370"/>
      <c r="YN154" s="370"/>
      <c r="YO154" s="370"/>
      <c r="YP154" s="370"/>
      <c r="YQ154" s="370"/>
      <c r="YR154" s="370"/>
      <c r="YS154" s="370"/>
      <c r="YT154" s="370"/>
      <c r="YU154" s="370"/>
      <c r="YV154" s="370"/>
      <c r="YW154" s="370"/>
      <c r="YX154" s="370"/>
      <c r="YY154" s="370"/>
      <c r="YZ154" s="370"/>
      <c r="ZA154" s="370"/>
      <c r="ZB154" s="370"/>
      <c r="ZC154" s="370"/>
      <c r="ZD154" s="370"/>
      <c r="ZE154" s="370"/>
      <c r="ZF154" s="370"/>
      <c r="ZG154" s="370"/>
      <c r="ZH154" s="370"/>
      <c r="ZI154" s="370"/>
      <c r="ZJ154" s="370"/>
      <c r="ZK154" s="370"/>
      <c r="ZL154" s="370"/>
      <c r="ZM154" s="370"/>
      <c r="ZN154" s="370"/>
      <c r="ZO154" s="370"/>
      <c r="ZP154" s="370"/>
      <c r="ZQ154" s="370"/>
      <c r="ZR154" s="370"/>
      <c r="ZS154" s="370"/>
      <c r="ZT154" s="370"/>
      <c r="ZU154" s="370"/>
      <c r="ZV154" s="370"/>
      <c r="ZW154" s="370"/>
      <c r="ZX154" s="370"/>
      <c r="ZY154" s="370"/>
      <c r="ZZ154" s="370"/>
      <c r="AAA154" s="370"/>
      <c r="AAB154" s="370"/>
      <c r="AAC154" s="370"/>
      <c r="AAD154" s="370"/>
      <c r="AAE154" s="370"/>
      <c r="AAF154" s="370"/>
      <c r="AAG154" s="370"/>
      <c r="AAH154" s="370"/>
      <c r="AAI154" s="370"/>
      <c r="AAJ154" s="370"/>
      <c r="AAK154" s="370"/>
      <c r="AAL154" s="370"/>
      <c r="AAM154" s="370"/>
      <c r="AAN154" s="370"/>
      <c r="AAO154" s="370"/>
      <c r="AAP154" s="370"/>
      <c r="AAQ154" s="370"/>
      <c r="AAR154" s="370"/>
      <c r="AAS154" s="370"/>
      <c r="AAT154" s="370"/>
      <c r="AAU154" s="370"/>
      <c r="AAV154" s="370"/>
      <c r="AAW154" s="370"/>
      <c r="AAX154" s="370"/>
      <c r="AAY154" s="370"/>
      <c r="AAZ154" s="370"/>
      <c r="ABA154" s="370"/>
      <c r="ABB154" s="370"/>
      <c r="ABC154" s="370"/>
      <c r="ABD154" s="370"/>
      <c r="ABE154" s="370"/>
      <c r="ABF154" s="370"/>
      <c r="ABG154" s="370"/>
      <c r="ABH154" s="370"/>
      <c r="ABI154" s="370"/>
      <c r="ABJ154" s="370"/>
      <c r="ABK154" s="370"/>
      <c r="ABL154" s="370"/>
      <c r="ABM154" s="370"/>
      <c r="ABN154" s="370"/>
      <c r="ABO154" s="370"/>
      <c r="ABP154" s="370"/>
      <c r="ABQ154" s="370"/>
      <c r="ABR154" s="370"/>
      <c r="ABS154" s="370"/>
      <c r="ABT154" s="370"/>
      <c r="ABU154" s="370"/>
      <c r="ABV154" s="370"/>
      <c r="ABW154" s="370"/>
      <c r="ABX154" s="370"/>
      <c r="ABY154" s="370"/>
      <c r="ABZ154" s="370"/>
      <c r="ACA154" s="370"/>
      <c r="ACB154" s="370"/>
      <c r="ACC154" s="370"/>
      <c r="ACD154" s="370"/>
      <c r="ACE154" s="370"/>
      <c r="ACF154" s="370"/>
      <c r="ACG154" s="370"/>
      <c r="ACH154" s="370"/>
      <c r="ACI154" s="370"/>
      <c r="ACJ154" s="370"/>
      <c r="ACK154" s="370"/>
      <c r="ACL154" s="370"/>
      <c r="ACM154" s="370"/>
      <c r="ACN154" s="370"/>
      <c r="ACO154" s="370"/>
      <c r="ACP154" s="370"/>
      <c r="ACQ154" s="370"/>
      <c r="ACR154" s="370"/>
      <c r="ACS154" s="370"/>
      <c r="ACT154" s="370"/>
      <c r="ACU154" s="370"/>
      <c r="ACV154" s="370"/>
      <c r="ACW154" s="370"/>
      <c r="ACX154" s="370"/>
      <c r="ACY154" s="370"/>
      <c r="ACZ154" s="370"/>
      <c r="ADA154" s="370"/>
      <c r="ADB154" s="370"/>
      <c r="ADC154" s="370"/>
      <c r="ADD154" s="370"/>
      <c r="ADE154" s="370"/>
      <c r="ADF154" s="370"/>
      <c r="ADG154" s="370"/>
      <c r="ADH154" s="370"/>
      <c r="ADI154" s="370"/>
      <c r="ADJ154" s="370"/>
      <c r="ADK154" s="370"/>
      <c r="ADL154" s="370"/>
      <c r="ADM154" s="370"/>
      <c r="ADN154" s="370"/>
      <c r="ADO154" s="370"/>
      <c r="ADP154" s="370"/>
      <c r="ADQ154" s="370"/>
      <c r="ADR154" s="370"/>
      <c r="ADS154" s="370"/>
      <c r="ADT154" s="370"/>
      <c r="ADU154" s="370"/>
      <c r="ADV154" s="370"/>
      <c r="ADW154" s="370"/>
      <c r="ADX154" s="370"/>
      <c r="ADY154" s="370"/>
      <c r="ADZ154" s="370"/>
      <c r="AEA154" s="370"/>
      <c r="AEB154" s="370"/>
      <c r="AEC154" s="370"/>
      <c r="AED154" s="370"/>
      <c r="AEE154" s="370"/>
      <c r="AEF154" s="370"/>
      <c r="AEG154" s="370"/>
      <c r="AEH154" s="370"/>
      <c r="AEI154" s="370"/>
      <c r="AEJ154" s="370"/>
      <c r="AEK154" s="370"/>
      <c r="AEL154" s="370"/>
      <c r="AEM154" s="370"/>
      <c r="AEN154" s="370"/>
      <c r="AEO154" s="370"/>
      <c r="AEP154" s="370"/>
      <c r="AEQ154" s="370"/>
      <c r="AER154" s="370"/>
      <c r="AES154" s="370"/>
      <c r="AET154" s="370"/>
      <c r="AEU154" s="370"/>
      <c r="AEV154" s="370"/>
      <c r="AEW154" s="370"/>
      <c r="AEX154" s="370"/>
      <c r="AEY154" s="370"/>
      <c r="AEZ154" s="370"/>
      <c r="AFA154" s="370"/>
      <c r="AFB154" s="370"/>
      <c r="AFC154" s="370"/>
      <c r="AFD154" s="370"/>
      <c r="AFE154" s="370"/>
      <c r="AFF154" s="370"/>
      <c r="AFG154" s="370"/>
      <c r="AFH154" s="370"/>
      <c r="AFI154" s="370"/>
      <c r="AFJ154" s="370"/>
      <c r="AFK154" s="370"/>
      <c r="AFL154" s="370"/>
      <c r="AFM154" s="370"/>
      <c r="AFN154" s="370"/>
      <c r="AFO154" s="370"/>
      <c r="AFP154" s="370"/>
      <c r="AFQ154" s="370"/>
      <c r="AFR154" s="370"/>
      <c r="AFS154" s="370"/>
      <c r="AFT154" s="370"/>
      <c r="AFU154" s="370"/>
      <c r="AFV154" s="370"/>
      <c r="AFW154" s="370"/>
      <c r="AFX154" s="370"/>
      <c r="AFY154" s="370"/>
      <c r="AFZ154" s="370"/>
      <c r="AGA154" s="370"/>
      <c r="AGB154" s="370"/>
      <c r="AGC154" s="370"/>
      <c r="AGD154" s="370"/>
      <c r="AGE154" s="370"/>
      <c r="AGF154" s="370"/>
      <c r="AGG154" s="370"/>
      <c r="AGH154" s="370"/>
      <c r="AGI154" s="370"/>
      <c r="AGJ154" s="370"/>
      <c r="AGK154" s="370"/>
      <c r="AGL154" s="370"/>
      <c r="AGM154" s="370"/>
      <c r="AGN154" s="370"/>
      <c r="AGO154" s="370"/>
      <c r="AGP154" s="370"/>
      <c r="AGQ154" s="370"/>
      <c r="AGR154" s="370"/>
      <c r="AGS154" s="370"/>
      <c r="AGT154" s="370"/>
      <c r="AGU154" s="370"/>
      <c r="AGV154" s="370"/>
      <c r="AGW154" s="370"/>
      <c r="AGX154" s="370"/>
      <c r="AGY154" s="370"/>
      <c r="AGZ154" s="370"/>
      <c r="AHA154" s="370"/>
      <c r="AHB154" s="370"/>
      <c r="AHC154" s="370"/>
      <c r="AHD154" s="370"/>
      <c r="AHE154" s="370"/>
      <c r="AHF154" s="370"/>
      <c r="AHG154" s="370"/>
      <c r="AHH154" s="370"/>
      <c r="AHI154" s="370"/>
      <c r="AHJ154" s="370"/>
      <c r="AHK154" s="370"/>
      <c r="AHL154" s="370"/>
      <c r="AHM154" s="370"/>
      <c r="AHN154" s="370"/>
      <c r="AHO154" s="370"/>
      <c r="AHP154" s="370"/>
      <c r="AHQ154" s="370"/>
      <c r="AHR154" s="370"/>
      <c r="AHS154" s="370"/>
      <c r="AHT154" s="370"/>
      <c r="AHU154" s="370"/>
      <c r="AHV154" s="370"/>
      <c r="AHW154" s="370"/>
      <c r="AHX154" s="370"/>
      <c r="AHY154" s="370"/>
      <c r="AHZ154" s="370"/>
      <c r="AIA154" s="370"/>
      <c r="AIB154" s="370"/>
      <c r="AIC154" s="370"/>
      <c r="AID154" s="370"/>
      <c r="AIE154" s="370"/>
      <c r="AIF154" s="370"/>
      <c r="AIG154" s="370"/>
      <c r="AIH154" s="370"/>
      <c r="AII154" s="370"/>
      <c r="AIJ154" s="370"/>
      <c r="AIK154" s="370"/>
      <c r="AIL154" s="370"/>
      <c r="AIM154" s="370"/>
      <c r="AIN154" s="370"/>
      <c r="AIO154" s="370"/>
      <c r="AIP154" s="370"/>
      <c r="AIQ154" s="370"/>
      <c r="AIR154" s="370"/>
      <c r="AIS154" s="370"/>
      <c r="AIT154" s="370"/>
      <c r="AIU154" s="370"/>
      <c r="AIV154" s="370"/>
      <c r="AIW154" s="370"/>
      <c r="AIX154" s="370"/>
      <c r="AIY154" s="370"/>
      <c r="AIZ154" s="370"/>
      <c r="AJA154" s="370"/>
      <c r="AJB154" s="370"/>
      <c r="AJC154" s="370"/>
      <c r="AJD154" s="370"/>
      <c r="AJE154" s="370"/>
      <c r="AJF154" s="370"/>
      <c r="AJG154" s="370"/>
      <c r="AJH154" s="370"/>
      <c r="AJI154" s="370"/>
      <c r="AJJ154" s="370"/>
      <c r="AJK154" s="370"/>
      <c r="AJL154" s="370"/>
      <c r="AJM154" s="370"/>
      <c r="AJN154" s="370"/>
      <c r="AJO154" s="370"/>
      <c r="AJP154" s="370"/>
      <c r="AJQ154" s="370"/>
      <c r="AJR154" s="370"/>
      <c r="AJS154" s="370"/>
      <c r="AJT154" s="370"/>
      <c r="AJU154" s="370"/>
      <c r="AJV154" s="370"/>
      <c r="AJW154" s="370"/>
      <c r="AJX154" s="370"/>
      <c r="AJY154" s="370"/>
      <c r="AJZ154" s="370"/>
      <c r="AKA154" s="370"/>
      <c r="AKB154" s="370"/>
      <c r="AKC154" s="370"/>
      <c r="AKD154" s="370"/>
      <c r="AKE154" s="370"/>
      <c r="AKF154" s="370"/>
      <c r="AKG154" s="370"/>
      <c r="AKH154" s="370"/>
      <c r="AKI154" s="370"/>
      <c r="AKJ154" s="370"/>
      <c r="AKK154" s="370"/>
      <c r="AKL154" s="370"/>
      <c r="AKM154" s="370"/>
      <c r="AKN154" s="370"/>
      <c r="AKO154" s="370"/>
      <c r="AKP154" s="370"/>
      <c r="AKQ154" s="370"/>
      <c r="AKR154" s="370"/>
      <c r="AKS154" s="370"/>
      <c r="AKT154" s="370"/>
      <c r="AKU154" s="370"/>
      <c r="AKV154" s="370"/>
      <c r="AKW154" s="370"/>
      <c r="AKX154" s="370"/>
      <c r="AKY154" s="370"/>
      <c r="AKZ154" s="370"/>
      <c r="ALA154" s="370"/>
      <c r="ALB154" s="370"/>
      <c r="ALC154" s="370"/>
      <c r="ALD154" s="370"/>
      <c r="ALE154" s="370"/>
      <c r="ALF154" s="370"/>
      <c r="ALG154" s="370"/>
      <c r="ALH154" s="370"/>
      <c r="ALI154" s="370"/>
      <c r="ALJ154" s="370"/>
      <c r="ALK154" s="370"/>
      <c r="ALL154" s="370"/>
      <c r="ALM154" s="370"/>
      <c r="ALN154" s="370"/>
      <c r="ALO154" s="370"/>
      <c r="ALP154" s="370"/>
      <c r="ALQ154" s="370"/>
      <c r="ALR154" s="370"/>
      <c r="ALS154" s="370"/>
      <c r="ALT154" s="370"/>
      <c r="ALU154" s="370"/>
      <c r="ALV154" s="370"/>
      <c r="ALW154" s="370"/>
      <c r="ALX154" s="370"/>
      <c r="ALY154" s="370"/>
      <c r="ALZ154" s="370"/>
      <c r="AMA154" s="370"/>
      <c r="AMB154" s="370"/>
      <c r="AMC154" s="370"/>
      <c r="AMD154" s="370"/>
      <c r="AME154" s="370"/>
      <c r="AMF154" s="370"/>
      <c r="AMG154" s="370"/>
      <c r="AMH154" s="370"/>
      <c r="AMI154" s="370"/>
      <c r="AMJ154" s="370"/>
      <c r="AMK154" s="370"/>
      <c r="AML154" s="370"/>
      <c r="AMM154" s="370"/>
      <c r="AMN154" s="370"/>
      <c r="AMO154" s="370"/>
      <c r="AMP154" s="370"/>
      <c r="AMQ154" s="370"/>
      <c r="AMR154" s="370"/>
      <c r="AMS154" s="370"/>
      <c r="AMT154" s="370"/>
      <c r="AMU154" s="370"/>
      <c r="AMV154" s="370"/>
      <c r="AMW154" s="370"/>
      <c r="AMX154" s="370"/>
      <c r="AMY154" s="370"/>
      <c r="AMZ154" s="370"/>
      <c r="ANA154" s="370"/>
      <c r="ANB154" s="370"/>
      <c r="ANC154" s="370"/>
      <c r="AND154" s="370"/>
      <c r="ANE154" s="370"/>
      <c r="ANF154" s="370"/>
      <c r="ANG154" s="370"/>
      <c r="ANH154" s="370"/>
      <c r="ANI154" s="370"/>
      <c r="ANJ154" s="370"/>
      <c r="ANK154" s="370"/>
      <c r="ANL154" s="370"/>
      <c r="ANM154" s="370"/>
      <c r="ANN154" s="370"/>
      <c r="ANO154" s="370"/>
      <c r="ANP154" s="370"/>
      <c r="ANQ154" s="370"/>
      <c r="ANR154" s="370"/>
      <c r="ANS154" s="370"/>
      <c r="ANT154" s="370"/>
      <c r="ANU154" s="370"/>
      <c r="ANV154" s="370"/>
      <c r="ANW154" s="370"/>
      <c r="ANX154" s="370"/>
      <c r="ANY154" s="370"/>
      <c r="ANZ154" s="370"/>
      <c r="AOA154" s="370"/>
      <c r="AOB154" s="370"/>
      <c r="AOC154" s="370"/>
      <c r="AOD154" s="370"/>
      <c r="AOE154" s="370"/>
      <c r="AOF154" s="370"/>
      <c r="AOG154" s="370"/>
      <c r="AOH154" s="370"/>
      <c r="AOI154" s="370"/>
      <c r="AOJ154" s="370"/>
      <c r="AOK154" s="370"/>
      <c r="AOL154" s="370"/>
      <c r="AOM154" s="370"/>
      <c r="AON154" s="370"/>
      <c r="AOO154" s="370"/>
      <c r="AOP154" s="370"/>
      <c r="AOQ154" s="370"/>
      <c r="AOR154" s="370"/>
      <c r="AOS154" s="370"/>
      <c r="AOT154" s="370"/>
      <c r="AOU154" s="370"/>
      <c r="AOV154" s="370"/>
      <c r="AOW154" s="370"/>
      <c r="AOX154" s="370"/>
      <c r="AOY154" s="370"/>
      <c r="AOZ154" s="370"/>
      <c r="APA154" s="370"/>
      <c r="APB154" s="370"/>
      <c r="APC154" s="370"/>
      <c r="APD154" s="370"/>
      <c r="APE154" s="370"/>
      <c r="APF154" s="370"/>
      <c r="APG154" s="370"/>
      <c r="APH154" s="370"/>
      <c r="API154" s="370"/>
      <c r="APJ154" s="370"/>
      <c r="APK154" s="370"/>
      <c r="APL154" s="370"/>
      <c r="APM154" s="370"/>
      <c r="APN154" s="370"/>
      <c r="APO154" s="370"/>
      <c r="APP154" s="370"/>
      <c r="APQ154" s="370"/>
      <c r="APR154" s="370"/>
      <c r="APS154" s="370"/>
      <c r="APT154" s="370"/>
      <c r="APU154" s="370"/>
      <c r="APV154" s="370"/>
      <c r="APW154" s="370"/>
      <c r="APX154" s="370"/>
      <c r="APY154" s="370"/>
      <c r="APZ154" s="370"/>
      <c r="AQA154" s="370"/>
      <c r="AQB154" s="370"/>
      <c r="AQC154" s="370"/>
      <c r="AQD154" s="370"/>
      <c r="AQE154" s="370"/>
      <c r="AQF154" s="370"/>
      <c r="AQG154" s="370"/>
      <c r="AQH154" s="370"/>
      <c r="AQI154" s="370"/>
      <c r="AQJ154" s="370"/>
      <c r="AQK154" s="370"/>
      <c r="AQL154" s="370"/>
      <c r="AQM154" s="370"/>
      <c r="AQN154" s="370"/>
      <c r="AQO154" s="370"/>
      <c r="AQP154" s="370"/>
      <c r="AQQ154" s="370"/>
      <c r="AQR154" s="370"/>
      <c r="AQS154" s="370"/>
      <c r="AQT154" s="370"/>
      <c r="AQU154" s="370"/>
      <c r="AQV154" s="370"/>
      <c r="AQW154" s="370"/>
      <c r="AQX154" s="370"/>
      <c r="AQY154" s="370"/>
      <c r="AQZ154" s="370"/>
      <c r="ARA154" s="370"/>
      <c r="ARB154" s="370"/>
      <c r="ARC154" s="370"/>
      <c r="ARD154" s="370"/>
      <c r="ARE154" s="370"/>
      <c r="ARF154" s="370"/>
      <c r="ARG154" s="370"/>
      <c r="ARH154" s="370"/>
      <c r="ARI154" s="370"/>
      <c r="ARJ154" s="370"/>
      <c r="ARK154" s="370"/>
      <c r="ARL154" s="370"/>
      <c r="ARM154" s="370"/>
      <c r="ARN154" s="370"/>
      <c r="ARO154" s="370"/>
      <c r="ARP154" s="370"/>
      <c r="ARQ154" s="370"/>
      <c r="ARR154" s="370"/>
      <c r="ARS154" s="370"/>
      <c r="ART154" s="370"/>
      <c r="ARU154" s="370"/>
      <c r="ARV154" s="370"/>
      <c r="ARW154" s="370"/>
      <c r="ARX154" s="370"/>
      <c r="ARY154" s="370"/>
      <c r="ARZ154" s="370"/>
      <c r="ASA154" s="370"/>
      <c r="ASB154" s="370"/>
      <c r="ASC154" s="370"/>
      <c r="ASD154" s="370"/>
      <c r="ASE154" s="370"/>
      <c r="ASF154" s="370"/>
      <c r="ASG154" s="370"/>
      <c r="ASH154" s="370"/>
      <c r="ASI154" s="370"/>
      <c r="ASJ154" s="370"/>
      <c r="ASK154" s="370"/>
      <c r="ASL154" s="370"/>
      <c r="ASM154" s="370"/>
      <c r="ASN154" s="370"/>
      <c r="ASO154" s="370"/>
      <c r="ASP154" s="370"/>
      <c r="ASQ154" s="370"/>
      <c r="ASR154" s="370"/>
      <c r="ASS154" s="370"/>
      <c r="AST154" s="370"/>
      <c r="ASU154" s="370"/>
      <c r="ASV154" s="370"/>
      <c r="ASW154" s="370"/>
      <c r="ASX154" s="370"/>
      <c r="ASY154" s="370"/>
      <c r="ASZ154" s="370"/>
      <c r="ATA154" s="370"/>
      <c r="ATB154" s="370"/>
      <c r="ATC154" s="370"/>
      <c r="ATD154" s="370"/>
      <c r="ATE154" s="370"/>
      <c r="ATF154" s="370"/>
      <c r="ATG154" s="370"/>
      <c r="ATH154" s="370"/>
      <c r="ATI154" s="370"/>
      <c r="ATJ154" s="370"/>
      <c r="ATK154" s="370"/>
      <c r="ATL154" s="370"/>
      <c r="ATM154" s="370"/>
      <c r="ATN154" s="370"/>
      <c r="ATO154" s="370"/>
      <c r="ATP154" s="370"/>
      <c r="ATQ154" s="370"/>
      <c r="ATR154" s="370"/>
      <c r="ATS154" s="370"/>
      <c r="ATT154" s="370"/>
      <c r="ATU154" s="370"/>
      <c r="ATV154" s="370"/>
      <c r="ATW154" s="370"/>
      <c r="ATX154" s="370"/>
      <c r="ATY154" s="370"/>
      <c r="ATZ154" s="370"/>
      <c r="AUA154" s="370"/>
      <c r="AUB154" s="370"/>
      <c r="AUC154" s="370"/>
      <c r="AUD154" s="370"/>
      <c r="AUE154" s="370"/>
      <c r="AUF154" s="370"/>
      <c r="AUG154" s="370"/>
      <c r="AUH154" s="370"/>
      <c r="AUI154" s="370"/>
      <c r="AUJ154" s="370"/>
      <c r="AUK154" s="370"/>
      <c r="AUL154" s="370"/>
      <c r="AUM154" s="370"/>
      <c r="AUN154" s="370"/>
      <c r="AUO154" s="370"/>
      <c r="AUP154" s="370"/>
      <c r="AUQ154" s="370"/>
      <c r="AUR154" s="370"/>
      <c r="AUS154" s="370"/>
      <c r="AUT154" s="370"/>
      <c r="AUU154" s="370"/>
      <c r="AUV154" s="370"/>
      <c r="AUW154" s="370"/>
      <c r="AUX154" s="370"/>
      <c r="AUY154" s="370"/>
      <c r="AUZ154" s="370"/>
      <c r="AVA154" s="370"/>
      <c r="AVB154" s="370"/>
      <c r="AVC154" s="370"/>
      <c r="AVD154" s="370"/>
      <c r="AVE154" s="370"/>
      <c r="AVF154" s="370"/>
      <c r="AVG154" s="370"/>
      <c r="AVH154" s="370"/>
      <c r="AVI154" s="370"/>
      <c r="AVJ154" s="370"/>
      <c r="AVK154" s="370"/>
      <c r="AVL154" s="370"/>
      <c r="AVM154" s="370"/>
      <c r="AVN154" s="370"/>
      <c r="AVO154" s="370"/>
      <c r="AVP154" s="370"/>
      <c r="AVQ154" s="370"/>
      <c r="AVR154" s="370"/>
      <c r="AVS154" s="370"/>
      <c r="AVT154" s="370"/>
      <c r="AVU154" s="370"/>
      <c r="AVV154" s="370"/>
      <c r="AVW154" s="370"/>
      <c r="AVX154" s="370"/>
      <c r="AVY154" s="370"/>
      <c r="AVZ154" s="370"/>
      <c r="AWA154" s="370"/>
      <c r="AWB154" s="370"/>
      <c r="AWC154" s="370"/>
      <c r="AWD154" s="370"/>
      <c r="AWE154" s="370"/>
      <c r="AWF154" s="370"/>
      <c r="AWG154" s="370"/>
      <c r="AWH154" s="370"/>
      <c r="AWI154" s="370"/>
      <c r="AWJ154" s="370"/>
      <c r="AWK154" s="370"/>
      <c r="AWL154" s="370"/>
      <c r="AWM154" s="370"/>
      <c r="AWN154" s="370"/>
      <c r="AWO154" s="370"/>
      <c r="AWP154" s="370"/>
      <c r="AWQ154" s="370"/>
      <c r="AWR154" s="370"/>
      <c r="AWS154" s="370"/>
      <c r="AWT154" s="370"/>
      <c r="AWU154" s="370"/>
      <c r="AWV154" s="370"/>
      <c r="AWW154" s="370"/>
      <c r="AWX154" s="370"/>
      <c r="AWY154" s="370"/>
      <c r="AWZ154" s="370"/>
      <c r="AXA154" s="370"/>
      <c r="AXB154" s="370"/>
      <c r="AXC154" s="370"/>
      <c r="AXD154" s="370"/>
      <c r="AXE154" s="370"/>
      <c r="AXF154" s="370"/>
      <c r="AXG154" s="370"/>
      <c r="AXH154" s="370"/>
      <c r="AXI154" s="370"/>
      <c r="AXJ154" s="370"/>
      <c r="AXK154" s="370"/>
      <c r="AXL154" s="370"/>
      <c r="AXM154" s="370"/>
      <c r="AXN154" s="370"/>
      <c r="AXO154" s="370"/>
      <c r="AXP154" s="370"/>
      <c r="AXQ154" s="370"/>
      <c r="AXR154" s="370"/>
      <c r="AXS154" s="370"/>
      <c r="AXT154" s="370"/>
      <c r="AXU154" s="370"/>
      <c r="AXV154" s="370"/>
      <c r="AXW154" s="370"/>
      <c r="AXX154" s="370"/>
      <c r="AXY154" s="370"/>
      <c r="AXZ154" s="370"/>
      <c r="AYA154" s="370"/>
      <c r="AYB154" s="370"/>
      <c r="AYC154" s="370"/>
      <c r="AYD154" s="370"/>
      <c r="AYE154" s="370"/>
      <c r="AYF154" s="370"/>
      <c r="AYG154" s="370"/>
      <c r="AYH154" s="370"/>
      <c r="AYI154" s="370"/>
      <c r="AYJ154" s="370"/>
      <c r="AYK154" s="370"/>
      <c r="AYL154" s="370"/>
      <c r="AYM154" s="370"/>
      <c r="AYN154" s="370"/>
      <c r="AYO154" s="370"/>
      <c r="AYP154" s="370"/>
      <c r="AYQ154" s="370"/>
      <c r="AYR154" s="370"/>
      <c r="AYS154" s="370"/>
      <c r="AYT154" s="370"/>
      <c r="AYU154" s="370"/>
      <c r="AYV154" s="370"/>
      <c r="AYW154" s="370"/>
      <c r="AYX154" s="370"/>
      <c r="AYY154" s="370"/>
      <c r="AYZ154" s="370"/>
      <c r="AZA154" s="370"/>
      <c r="AZB154" s="370"/>
      <c r="AZC154" s="370"/>
      <c r="AZD154" s="370"/>
      <c r="AZE154" s="370"/>
      <c r="AZF154" s="370"/>
      <c r="AZG154" s="370"/>
      <c r="AZH154" s="370"/>
      <c r="AZI154" s="370"/>
      <c r="AZJ154" s="370"/>
      <c r="AZK154" s="370"/>
      <c r="AZL154" s="370"/>
      <c r="AZM154" s="370"/>
      <c r="AZN154" s="370"/>
      <c r="AZO154" s="370"/>
      <c r="AZP154" s="370"/>
      <c r="AZQ154" s="370"/>
      <c r="AZR154" s="370"/>
      <c r="AZS154" s="370"/>
      <c r="AZT154" s="370"/>
      <c r="AZU154" s="370"/>
      <c r="AZV154" s="370"/>
      <c r="AZW154" s="370"/>
      <c r="AZX154" s="370"/>
      <c r="AZY154" s="370"/>
      <c r="AZZ154" s="370"/>
      <c r="BAA154" s="370"/>
      <c r="BAB154" s="370"/>
      <c r="BAC154" s="370"/>
      <c r="BAD154" s="370"/>
      <c r="BAE154" s="370"/>
      <c r="BAF154" s="370"/>
      <c r="BAG154" s="370"/>
      <c r="BAH154" s="370"/>
      <c r="BAI154" s="370"/>
      <c r="BAJ154" s="370"/>
      <c r="BAK154" s="370"/>
      <c r="BAL154" s="370"/>
      <c r="BAM154" s="370"/>
      <c r="BAN154" s="370"/>
      <c r="BAO154" s="370"/>
      <c r="BAP154" s="370"/>
      <c r="BAQ154" s="370"/>
      <c r="BAR154" s="370"/>
      <c r="BAS154" s="370"/>
      <c r="BAT154" s="370"/>
      <c r="BAU154" s="370"/>
      <c r="BAV154" s="370"/>
      <c r="BAW154" s="370"/>
      <c r="BAX154" s="370"/>
      <c r="BAY154" s="370"/>
      <c r="BAZ154" s="370"/>
      <c r="BBA154" s="370"/>
      <c r="BBB154" s="370"/>
      <c r="BBC154" s="370"/>
      <c r="BBD154" s="370"/>
      <c r="BBE154" s="370"/>
      <c r="BBF154" s="370"/>
      <c r="BBG154" s="370"/>
      <c r="BBH154" s="370"/>
      <c r="BBI154" s="370"/>
      <c r="BBJ154" s="370"/>
      <c r="BBK154" s="370"/>
      <c r="BBL154" s="370"/>
      <c r="BBM154" s="370"/>
      <c r="BBN154" s="370"/>
      <c r="BBO154" s="370"/>
      <c r="BBP154" s="370"/>
      <c r="BBQ154" s="370"/>
      <c r="BBR154" s="370"/>
      <c r="BBS154" s="370"/>
      <c r="BBT154" s="370"/>
      <c r="BBU154" s="370"/>
      <c r="BBV154" s="370"/>
      <c r="BBW154" s="370"/>
      <c r="BBX154" s="370"/>
      <c r="BBY154" s="370"/>
      <c r="BBZ154" s="370"/>
      <c r="BCA154" s="370"/>
      <c r="BCB154" s="370"/>
      <c r="BCC154" s="370"/>
      <c r="BCD154" s="370"/>
      <c r="BCE154" s="370"/>
      <c r="BCF154" s="370"/>
      <c r="BCG154" s="370"/>
      <c r="BCH154" s="370"/>
      <c r="BCI154" s="370"/>
      <c r="BCJ154" s="370"/>
      <c r="BCK154" s="370"/>
      <c r="BCL154" s="370"/>
      <c r="BCM154" s="370"/>
      <c r="BCN154" s="370"/>
      <c r="BCO154" s="370"/>
      <c r="BCP154" s="370"/>
      <c r="BCQ154" s="370"/>
      <c r="BCR154" s="370"/>
      <c r="BCS154" s="370"/>
      <c r="BCT154" s="370"/>
      <c r="BCU154" s="370"/>
      <c r="BCV154" s="370"/>
      <c r="BCW154" s="370"/>
      <c r="BCX154" s="370"/>
      <c r="BCY154" s="370"/>
      <c r="BCZ154" s="370"/>
      <c r="BDA154" s="370"/>
      <c r="BDB154" s="370"/>
      <c r="BDC154" s="370"/>
      <c r="BDD154" s="370"/>
      <c r="BDE154" s="370"/>
      <c r="BDF154" s="370"/>
      <c r="BDG154" s="370"/>
      <c r="BDH154" s="370"/>
      <c r="BDI154" s="370"/>
      <c r="BDJ154" s="370"/>
      <c r="BDK154" s="370"/>
      <c r="BDL154" s="370"/>
      <c r="BDM154" s="370"/>
      <c r="BDN154" s="370"/>
      <c r="BDO154" s="370"/>
      <c r="BDP154" s="370"/>
      <c r="BDQ154" s="370"/>
      <c r="BDR154" s="370"/>
      <c r="BDS154" s="370"/>
      <c r="BDT154" s="370"/>
      <c r="BDU154" s="370"/>
      <c r="BDV154" s="370"/>
      <c r="BDW154" s="370"/>
      <c r="BDX154" s="370"/>
      <c r="BDY154" s="370"/>
      <c r="BDZ154" s="370"/>
      <c r="BEA154" s="370"/>
      <c r="BEB154" s="370"/>
      <c r="BEC154" s="370"/>
      <c r="BED154" s="370"/>
      <c r="BEE154" s="370"/>
      <c r="BEF154" s="370"/>
      <c r="BEG154" s="370"/>
      <c r="BEH154" s="370"/>
      <c r="BEI154" s="370"/>
      <c r="BEJ154" s="370"/>
      <c r="BEK154" s="370"/>
      <c r="BEL154" s="370"/>
      <c r="BEM154" s="370"/>
      <c r="BEN154" s="370"/>
      <c r="BEO154" s="370"/>
      <c r="BEP154" s="370"/>
      <c r="BEQ154" s="370"/>
      <c r="BER154" s="370"/>
      <c r="BES154" s="370"/>
      <c r="BET154" s="370"/>
      <c r="BEU154" s="370"/>
      <c r="BEV154" s="370"/>
      <c r="BEW154" s="370"/>
      <c r="BEX154" s="370"/>
      <c r="BEY154" s="370"/>
      <c r="BEZ154" s="370"/>
      <c r="BFA154" s="370"/>
      <c r="BFB154" s="370"/>
      <c r="BFC154" s="370"/>
      <c r="BFD154" s="370"/>
      <c r="BFE154" s="370"/>
      <c r="BFF154" s="370"/>
      <c r="BFG154" s="370"/>
      <c r="BFH154" s="370"/>
      <c r="BFI154" s="370"/>
      <c r="BFJ154" s="370"/>
      <c r="BFK154" s="370"/>
      <c r="BFL154" s="370"/>
      <c r="BFM154" s="370"/>
      <c r="BFN154" s="370"/>
      <c r="BFO154" s="370"/>
      <c r="BFP154" s="370"/>
      <c r="BFQ154" s="370"/>
      <c r="BFR154" s="370"/>
      <c r="BFS154" s="370"/>
      <c r="BFT154" s="370"/>
      <c r="BFU154" s="370"/>
      <c r="BFV154" s="370"/>
      <c r="BFW154" s="370"/>
      <c r="BFX154" s="370"/>
      <c r="BFY154" s="370"/>
      <c r="BFZ154" s="370"/>
      <c r="BGA154" s="370"/>
      <c r="BGB154" s="370"/>
      <c r="BGC154" s="370"/>
      <c r="BGD154" s="370"/>
      <c r="BGE154" s="370"/>
      <c r="BGF154" s="370"/>
      <c r="BGG154" s="370"/>
      <c r="BGH154" s="370"/>
      <c r="BGI154" s="370"/>
      <c r="BGJ154" s="370"/>
      <c r="BGK154" s="370"/>
      <c r="BGL154" s="370"/>
      <c r="BGM154" s="370"/>
      <c r="BGN154" s="370"/>
      <c r="BGO154" s="370"/>
      <c r="BGP154" s="370"/>
      <c r="BGQ154" s="370"/>
      <c r="BGR154" s="370"/>
      <c r="BGS154" s="370"/>
      <c r="BGT154" s="370"/>
      <c r="BGU154" s="370"/>
      <c r="BGV154" s="370"/>
      <c r="BGW154" s="370"/>
      <c r="BGX154" s="370"/>
      <c r="BGY154" s="370"/>
      <c r="BGZ154" s="370"/>
      <c r="BHA154" s="370"/>
      <c r="BHB154" s="370"/>
      <c r="BHC154" s="370"/>
      <c r="BHD154" s="370"/>
      <c r="BHE154" s="370"/>
      <c r="BHF154" s="370"/>
      <c r="BHG154" s="370"/>
      <c r="BHH154" s="370"/>
      <c r="BHI154" s="370"/>
      <c r="BHJ154" s="370"/>
      <c r="BHK154" s="370"/>
      <c r="BHL154" s="370"/>
      <c r="BHM154" s="370"/>
      <c r="BHN154" s="370"/>
      <c r="BHO154" s="370"/>
      <c r="BHP154" s="370"/>
      <c r="BHQ154" s="370"/>
      <c r="BHR154" s="370"/>
      <c r="BHS154" s="370"/>
      <c r="BHT154" s="370"/>
      <c r="BHU154" s="370"/>
      <c r="BHV154" s="370"/>
      <c r="BHW154" s="370"/>
      <c r="BHX154" s="370"/>
      <c r="BHY154" s="370"/>
      <c r="BHZ154" s="370"/>
      <c r="BIA154" s="370"/>
      <c r="BIB154" s="370"/>
      <c r="BIC154" s="370"/>
      <c r="BID154" s="370"/>
      <c r="BIE154" s="370"/>
      <c r="BIF154" s="370"/>
      <c r="BIG154" s="370"/>
      <c r="BIH154" s="370"/>
      <c r="BII154" s="370"/>
      <c r="BIJ154" s="370"/>
      <c r="BIK154" s="370"/>
      <c r="BIL154" s="370"/>
      <c r="BIM154" s="370"/>
      <c r="BIN154" s="370"/>
      <c r="BIO154" s="370"/>
      <c r="BIP154" s="370"/>
      <c r="BIQ154" s="370"/>
      <c r="BIR154" s="370"/>
      <c r="BIS154" s="370"/>
      <c r="BIT154" s="370"/>
      <c r="BIU154" s="370"/>
      <c r="BIV154" s="370"/>
      <c r="BIW154" s="370"/>
      <c r="BIX154" s="370"/>
      <c r="BIY154" s="370"/>
      <c r="BIZ154" s="370"/>
      <c r="BJA154" s="370"/>
    </row>
    <row r="155" spans="1:1613" s="380" customFormat="1" ht="20.25" thickTop="1" thickBot="1" x14ac:dyDescent="0.35">
      <c r="A155" s="620" t="s">
        <v>252</v>
      </c>
      <c r="B155" s="621"/>
      <c r="C155" s="621"/>
      <c r="D155" s="402">
        <f>SUM(D141,D151,D154)</f>
        <v>0</v>
      </c>
      <c r="E155" s="402">
        <f>SUM(E141,E151,E154)</f>
        <v>0</v>
      </c>
      <c r="F155" s="402">
        <f>SUM(F141,F151,F154)</f>
        <v>0</v>
      </c>
      <c r="G155" s="402">
        <f>SUM(G141,G151,G154)</f>
        <v>171709.17000000004</v>
      </c>
      <c r="H155" s="402">
        <f t="shared" ref="H155:Q155" si="26">SUM(H141,H151,H154)</f>
        <v>148767</v>
      </c>
      <c r="I155" s="402">
        <f t="shared" si="26"/>
        <v>91579.91</v>
      </c>
      <c r="J155" s="402">
        <f t="shared" si="26"/>
        <v>22419.67</v>
      </c>
      <c r="K155" s="402">
        <f t="shared" si="26"/>
        <v>11557.130000000001</v>
      </c>
      <c r="L155" s="402">
        <f t="shared" si="26"/>
        <v>8665.9000000000015</v>
      </c>
      <c r="M155" s="402">
        <f t="shared" si="26"/>
        <v>22230.129999999997</v>
      </c>
      <c r="N155" s="402">
        <f t="shared" si="26"/>
        <v>13933.39</v>
      </c>
      <c r="O155" s="402">
        <f t="shared" si="26"/>
        <v>0</v>
      </c>
      <c r="P155" s="402">
        <f t="shared" si="26"/>
        <v>162830</v>
      </c>
      <c r="Q155" s="403">
        <f t="shared" si="26"/>
        <v>296200</v>
      </c>
      <c r="R155" s="378"/>
      <c r="S155" s="379"/>
      <c r="T155" s="379"/>
      <c r="U155" s="379"/>
      <c r="V155" s="379"/>
      <c r="W155" s="379"/>
      <c r="X155" s="379"/>
      <c r="Y155" s="379"/>
      <c r="Z155" s="379"/>
      <c r="AA155" s="379"/>
      <c r="AB155" s="379"/>
      <c r="AC155" s="379"/>
      <c r="AD155" s="379"/>
      <c r="AE155" s="379"/>
      <c r="AF155" s="379"/>
      <c r="AG155" s="379"/>
      <c r="AH155" s="379"/>
      <c r="AI155" s="379"/>
      <c r="AJ155" s="379"/>
      <c r="AK155" s="379"/>
      <c r="AL155" s="379"/>
      <c r="AM155" s="379"/>
      <c r="AN155" s="379"/>
      <c r="AO155" s="379"/>
      <c r="AP155" s="379"/>
      <c r="AQ155" s="379"/>
      <c r="AR155" s="379"/>
      <c r="AS155" s="379"/>
      <c r="AT155" s="379"/>
      <c r="AU155" s="379"/>
      <c r="AV155" s="379"/>
      <c r="AW155" s="379"/>
      <c r="AX155" s="379"/>
      <c r="AY155" s="379"/>
      <c r="AZ155" s="379"/>
      <c r="BA155" s="379"/>
      <c r="BB155" s="379"/>
      <c r="BC155" s="379"/>
      <c r="BD155" s="379"/>
      <c r="BE155" s="379"/>
      <c r="BF155" s="379"/>
      <c r="BG155" s="379"/>
      <c r="BH155" s="379"/>
      <c r="BI155" s="379"/>
      <c r="BJ155" s="379"/>
      <c r="BK155" s="379"/>
      <c r="BL155" s="379"/>
      <c r="BM155" s="379"/>
      <c r="BN155" s="379"/>
      <c r="BO155" s="379"/>
      <c r="BP155" s="379"/>
      <c r="BQ155" s="379"/>
      <c r="BR155" s="379"/>
      <c r="BS155" s="379"/>
      <c r="BT155" s="379"/>
      <c r="BU155" s="379"/>
      <c r="BV155" s="379"/>
      <c r="BW155" s="379"/>
      <c r="BX155" s="379"/>
      <c r="BY155" s="379"/>
      <c r="BZ155" s="379"/>
      <c r="CA155" s="379"/>
      <c r="CB155" s="379"/>
      <c r="CC155" s="379"/>
      <c r="CD155" s="379"/>
      <c r="CE155" s="379"/>
      <c r="CF155" s="379"/>
      <c r="CG155" s="379"/>
      <c r="CH155" s="379"/>
      <c r="CI155" s="379"/>
      <c r="CJ155" s="379"/>
      <c r="CK155" s="379"/>
      <c r="CL155" s="379"/>
      <c r="CM155" s="379"/>
      <c r="CN155" s="379"/>
      <c r="CO155" s="379"/>
      <c r="CP155" s="379"/>
      <c r="CQ155" s="379"/>
      <c r="CR155" s="379"/>
      <c r="CS155" s="379"/>
      <c r="CT155" s="379"/>
      <c r="CU155" s="379"/>
      <c r="CV155" s="379"/>
      <c r="CW155" s="379"/>
      <c r="CX155" s="379"/>
      <c r="CY155" s="379"/>
      <c r="CZ155" s="379"/>
      <c r="DA155" s="379"/>
      <c r="DB155" s="379"/>
      <c r="DC155" s="379"/>
      <c r="DD155" s="379"/>
      <c r="DE155" s="379"/>
      <c r="DF155" s="379"/>
      <c r="DG155" s="379"/>
      <c r="DH155" s="379"/>
      <c r="DI155" s="379"/>
      <c r="DJ155" s="379"/>
      <c r="DK155" s="379"/>
      <c r="DL155" s="379"/>
      <c r="DM155" s="379"/>
      <c r="DN155" s="379"/>
      <c r="DO155" s="379"/>
      <c r="DP155" s="379"/>
      <c r="DQ155" s="379"/>
      <c r="DR155" s="379"/>
      <c r="DS155" s="379"/>
      <c r="DT155" s="379"/>
      <c r="DU155" s="379"/>
      <c r="DV155" s="379"/>
      <c r="DW155" s="379"/>
      <c r="DX155" s="379"/>
      <c r="DY155" s="379"/>
      <c r="DZ155" s="379"/>
      <c r="EA155" s="379"/>
      <c r="EB155" s="379"/>
      <c r="EC155" s="379"/>
      <c r="ED155" s="379"/>
      <c r="EE155" s="379"/>
      <c r="EF155" s="379"/>
      <c r="EG155" s="379"/>
      <c r="EH155" s="379"/>
      <c r="EI155" s="379"/>
      <c r="EJ155" s="379"/>
      <c r="EK155" s="379"/>
      <c r="EL155" s="379"/>
      <c r="EM155" s="379"/>
      <c r="EN155" s="379"/>
      <c r="EO155" s="379"/>
      <c r="EP155" s="379"/>
      <c r="EQ155" s="379"/>
      <c r="ER155" s="379"/>
      <c r="ES155" s="379"/>
      <c r="ET155" s="379"/>
      <c r="EU155" s="379"/>
      <c r="EV155" s="379"/>
      <c r="EW155" s="379"/>
      <c r="EX155" s="379"/>
      <c r="EY155" s="379"/>
      <c r="EZ155" s="379"/>
      <c r="FA155" s="379"/>
      <c r="FB155" s="379"/>
      <c r="FC155" s="379"/>
      <c r="FD155" s="379"/>
      <c r="FE155" s="379"/>
      <c r="FF155" s="379"/>
      <c r="FG155" s="379"/>
      <c r="FH155" s="379"/>
      <c r="FI155" s="379"/>
      <c r="FJ155" s="379"/>
      <c r="FK155" s="379"/>
      <c r="FL155" s="379"/>
      <c r="FM155" s="379"/>
      <c r="FN155" s="379"/>
      <c r="FO155" s="379"/>
      <c r="FP155" s="379"/>
      <c r="FQ155" s="379"/>
      <c r="FR155" s="379"/>
      <c r="FS155" s="379"/>
      <c r="FT155" s="379"/>
      <c r="FU155" s="379"/>
      <c r="FV155" s="379"/>
      <c r="FW155" s="379"/>
      <c r="FX155" s="379"/>
      <c r="FY155" s="379"/>
      <c r="FZ155" s="379"/>
      <c r="GA155" s="379"/>
      <c r="GB155" s="379"/>
      <c r="GC155" s="379"/>
      <c r="GD155" s="379"/>
      <c r="GE155" s="379"/>
      <c r="GF155" s="379"/>
      <c r="GG155" s="379"/>
      <c r="GH155" s="379"/>
      <c r="GI155" s="379"/>
      <c r="GJ155" s="379"/>
      <c r="GK155" s="379"/>
      <c r="GL155" s="379"/>
      <c r="GM155" s="379"/>
      <c r="GN155" s="379"/>
      <c r="GO155" s="379"/>
      <c r="GP155" s="379"/>
      <c r="GQ155" s="379"/>
      <c r="GR155" s="379"/>
      <c r="GS155" s="379"/>
      <c r="GT155" s="379"/>
      <c r="GU155" s="379"/>
      <c r="GV155" s="379"/>
      <c r="GW155" s="379"/>
      <c r="GX155" s="379"/>
      <c r="GY155" s="379"/>
      <c r="GZ155" s="379"/>
      <c r="HA155" s="379"/>
      <c r="HB155" s="379"/>
      <c r="HC155" s="379"/>
      <c r="HD155" s="379"/>
      <c r="HE155" s="379"/>
      <c r="HF155" s="379"/>
      <c r="HG155" s="379"/>
      <c r="HH155" s="379"/>
      <c r="HI155" s="379"/>
      <c r="HJ155" s="379"/>
      <c r="HK155" s="379"/>
      <c r="HL155" s="379"/>
      <c r="HM155" s="379"/>
      <c r="HN155" s="379"/>
      <c r="HO155" s="379"/>
      <c r="HP155" s="379"/>
      <c r="HQ155" s="379"/>
      <c r="HR155" s="379"/>
      <c r="HS155" s="379"/>
      <c r="HT155" s="379"/>
      <c r="HU155" s="379"/>
      <c r="HV155" s="379"/>
      <c r="HW155" s="379"/>
      <c r="HX155" s="379"/>
      <c r="HY155" s="379"/>
      <c r="HZ155" s="379"/>
      <c r="IA155" s="379"/>
      <c r="IB155" s="379"/>
      <c r="IC155" s="379"/>
      <c r="ID155" s="379"/>
      <c r="IE155" s="379"/>
      <c r="IF155" s="379"/>
      <c r="IG155" s="379"/>
      <c r="IH155" s="379"/>
      <c r="II155" s="379"/>
      <c r="IJ155" s="379"/>
      <c r="IK155" s="379"/>
      <c r="IL155" s="379"/>
      <c r="IM155" s="379"/>
      <c r="IN155" s="379"/>
      <c r="IO155" s="379"/>
      <c r="IP155" s="379"/>
      <c r="IQ155" s="379"/>
      <c r="IR155" s="379"/>
      <c r="IS155" s="379"/>
      <c r="IT155" s="379"/>
      <c r="IU155" s="379"/>
      <c r="IV155" s="379"/>
      <c r="IW155" s="379"/>
      <c r="IX155" s="379"/>
      <c r="IY155" s="379"/>
      <c r="IZ155" s="379"/>
      <c r="JA155" s="379"/>
      <c r="JB155" s="379"/>
      <c r="JC155" s="379"/>
      <c r="JD155" s="379"/>
      <c r="JE155" s="379"/>
      <c r="JF155" s="379"/>
      <c r="JG155" s="379"/>
      <c r="JH155" s="379"/>
      <c r="JI155" s="379"/>
      <c r="JJ155" s="379"/>
      <c r="JK155" s="379"/>
      <c r="JL155" s="379"/>
      <c r="JM155" s="379"/>
      <c r="JN155" s="379"/>
      <c r="JO155" s="379"/>
      <c r="JP155" s="379"/>
      <c r="JQ155" s="379"/>
      <c r="JR155" s="379"/>
      <c r="JS155" s="379"/>
      <c r="JT155" s="379"/>
      <c r="JU155" s="379"/>
      <c r="JV155" s="379"/>
      <c r="JW155" s="379"/>
      <c r="JX155" s="379"/>
      <c r="JY155" s="379"/>
      <c r="JZ155" s="379"/>
      <c r="KA155" s="379"/>
      <c r="KB155" s="379"/>
      <c r="KC155" s="379"/>
      <c r="KD155" s="379"/>
      <c r="KE155" s="379"/>
      <c r="KF155" s="379"/>
      <c r="KG155" s="379"/>
      <c r="KH155" s="379"/>
      <c r="KI155" s="379"/>
      <c r="KJ155" s="379"/>
      <c r="KK155" s="379"/>
      <c r="KL155" s="379"/>
      <c r="KM155" s="379"/>
      <c r="KN155" s="379"/>
      <c r="KO155" s="379"/>
      <c r="KP155" s="379"/>
      <c r="KQ155" s="379"/>
      <c r="KR155" s="379"/>
      <c r="KS155" s="379"/>
      <c r="KT155" s="379"/>
      <c r="KU155" s="379"/>
      <c r="KV155" s="379"/>
      <c r="KW155" s="379"/>
      <c r="KX155" s="379"/>
      <c r="KY155" s="379"/>
      <c r="KZ155" s="379"/>
      <c r="LA155" s="379"/>
      <c r="LB155" s="379"/>
      <c r="LC155" s="379"/>
      <c r="LD155" s="379"/>
      <c r="LE155" s="379"/>
      <c r="LF155" s="379"/>
      <c r="LG155" s="379"/>
      <c r="LH155" s="379"/>
      <c r="LI155" s="379"/>
      <c r="LJ155" s="379"/>
      <c r="LK155" s="379"/>
      <c r="LL155" s="379"/>
      <c r="LM155" s="379"/>
      <c r="LN155" s="379"/>
      <c r="LO155" s="379"/>
      <c r="LP155" s="379"/>
      <c r="LQ155" s="379"/>
      <c r="LR155" s="379"/>
      <c r="LS155" s="379"/>
      <c r="LT155" s="379"/>
      <c r="LU155" s="379"/>
      <c r="LV155" s="379"/>
      <c r="LW155" s="379"/>
      <c r="LX155" s="379"/>
      <c r="LY155" s="379"/>
      <c r="LZ155" s="379"/>
      <c r="MA155" s="379"/>
      <c r="MB155" s="379"/>
      <c r="MC155" s="379"/>
      <c r="MD155" s="379"/>
      <c r="ME155" s="379"/>
      <c r="MF155" s="379"/>
      <c r="MG155" s="379"/>
      <c r="MH155" s="379"/>
      <c r="MI155" s="379"/>
      <c r="MJ155" s="379"/>
      <c r="MK155" s="379"/>
      <c r="ML155" s="379"/>
      <c r="MM155" s="379"/>
      <c r="MN155" s="379"/>
      <c r="MO155" s="379"/>
      <c r="MP155" s="379"/>
      <c r="MQ155" s="379"/>
      <c r="MR155" s="379"/>
      <c r="MS155" s="379"/>
      <c r="MT155" s="379"/>
      <c r="MU155" s="379"/>
      <c r="MV155" s="379"/>
      <c r="MW155" s="379"/>
      <c r="MX155" s="379"/>
      <c r="MY155" s="379"/>
      <c r="MZ155" s="379"/>
      <c r="NA155" s="379"/>
      <c r="NB155" s="379"/>
      <c r="NC155" s="379"/>
      <c r="ND155" s="379"/>
      <c r="NE155" s="379"/>
      <c r="NF155" s="379"/>
      <c r="NG155" s="379"/>
      <c r="NH155" s="379"/>
      <c r="NI155" s="379"/>
      <c r="NJ155" s="379"/>
      <c r="NK155" s="379"/>
      <c r="NL155" s="379"/>
      <c r="NM155" s="379"/>
      <c r="NN155" s="379"/>
      <c r="NO155" s="379"/>
      <c r="NP155" s="379"/>
      <c r="NQ155" s="379"/>
      <c r="NR155" s="379"/>
      <c r="NS155" s="379"/>
      <c r="NT155" s="379"/>
      <c r="NU155" s="379"/>
      <c r="NV155" s="379"/>
      <c r="NW155" s="379"/>
      <c r="NX155" s="379"/>
      <c r="NY155" s="379"/>
      <c r="NZ155" s="379"/>
      <c r="OA155" s="379"/>
      <c r="OB155" s="379"/>
      <c r="OC155" s="379"/>
      <c r="OD155" s="379"/>
      <c r="OE155" s="379"/>
      <c r="OF155" s="379"/>
      <c r="OG155" s="379"/>
      <c r="OH155" s="379"/>
      <c r="OI155" s="379"/>
      <c r="OJ155" s="379"/>
      <c r="OK155" s="379"/>
      <c r="OL155" s="379"/>
      <c r="OM155" s="379"/>
      <c r="ON155" s="379"/>
      <c r="OO155" s="379"/>
      <c r="OP155" s="379"/>
      <c r="OQ155" s="379"/>
      <c r="OR155" s="379"/>
      <c r="OS155" s="379"/>
      <c r="OT155" s="379"/>
      <c r="OU155" s="379"/>
      <c r="OV155" s="379"/>
      <c r="OW155" s="379"/>
      <c r="OX155" s="379"/>
      <c r="OY155" s="379"/>
      <c r="OZ155" s="379"/>
      <c r="PA155" s="379"/>
      <c r="PB155" s="379"/>
      <c r="PC155" s="379"/>
      <c r="PD155" s="379"/>
      <c r="PE155" s="379"/>
      <c r="PF155" s="379"/>
      <c r="PG155" s="379"/>
      <c r="PH155" s="379"/>
      <c r="PI155" s="379"/>
      <c r="PJ155" s="379"/>
      <c r="PK155" s="379"/>
      <c r="PL155" s="379"/>
      <c r="PM155" s="379"/>
      <c r="PN155" s="379"/>
      <c r="PO155" s="379"/>
      <c r="PP155" s="379"/>
      <c r="PQ155" s="379"/>
      <c r="PR155" s="379"/>
      <c r="PS155" s="379"/>
      <c r="PT155" s="379"/>
      <c r="PU155" s="379"/>
      <c r="PV155" s="379"/>
      <c r="PW155" s="379"/>
      <c r="PX155" s="379"/>
      <c r="PY155" s="379"/>
      <c r="PZ155" s="379"/>
      <c r="QA155" s="379"/>
      <c r="QB155" s="379"/>
      <c r="QC155" s="379"/>
      <c r="QD155" s="379"/>
      <c r="QE155" s="379"/>
      <c r="QF155" s="379"/>
      <c r="QG155" s="379"/>
      <c r="QH155" s="379"/>
      <c r="QI155" s="379"/>
      <c r="QJ155" s="379"/>
      <c r="QK155" s="379"/>
      <c r="QL155" s="379"/>
      <c r="QM155" s="379"/>
      <c r="QN155" s="379"/>
      <c r="QO155" s="379"/>
      <c r="QP155" s="379"/>
      <c r="QQ155" s="379"/>
      <c r="QR155" s="379"/>
      <c r="QS155" s="379"/>
      <c r="QT155" s="379"/>
      <c r="QU155" s="379"/>
      <c r="QV155" s="379"/>
      <c r="QW155" s="379"/>
      <c r="QX155" s="379"/>
      <c r="QY155" s="379"/>
      <c r="QZ155" s="379"/>
      <c r="RA155" s="379"/>
      <c r="RB155" s="379"/>
      <c r="RC155" s="379"/>
      <c r="RD155" s="379"/>
      <c r="RE155" s="379"/>
      <c r="RF155" s="379"/>
      <c r="RG155" s="379"/>
      <c r="RH155" s="379"/>
      <c r="RI155" s="379"/>
      <c r="RJ155" s="379"/>
      <c r="RK155" s="379"/>
      <c r="RL155" s="379"/>
      <c r="RM155" s="379"/>
      <c r="RN155" s="379"/>
      <c r="RO155" s="379"/>
      <c r="RP155" s="379"/>
      <c r="RQ155" s="379"/>
      <c r="RR155" s="379"/>
      <c r="RS155" s="379"/>
      <c r="RT155" s="379"/>
      <c r="RU155" s="379"/>
      <c r="RV155" s="379"/>
      <c r="RW155" s="379"/>
      <c r="RX155" s="379"/>
      <c r="RY155" s="379"/>
      <c r="RZ155" s="379"/>
      <c r="SA155" s="379"/>
      <c r="SB155" s="379"/>
      <c r="SC155" s="379"/>
      <c r="SD155" s="379"/>
      <c r="SE155" s="379"/>
      <c r="SF155" s="379"/>
      <c r="SG155" s="379"/>
      <c r="SH155" s="379"/>
      <c r="SI155" s="379"/>
      <c r="SJ155" s="379"/>
      <c r="SK155" s="379"/>
      <c r="SL155" s="379"/>
      <c r="SM155" s="379"/>
      <c r="SN155" s="379"/>
      <c r="SO155" s="379"/>
      <c r="SP155" s="379"/>
      <c r="SQ155" s="379"/>
      <c r="SR155" s="379"/>
      <c r="SS155" s="379"/>
      <c r="ST155" s="379"/>
      <c r="SU155" s="379"/>
      <c r="SV155" s="379"/>
      <c r="SW155" s="379"/>
      <c r="SX155" s="379"/>
      <c r="SY155" s="379"/>
      <c r="SZ155" s="379"/>
      <c r="TA155" s="379"/>
      <c r="TB155" s="379"/>
      <c r="TC155" s="379"/>
      <c r="TD155" s="379"/>
      <c r="TE155" s="379"/>
      <c r="TF155" s="379"/>
      <c r="TG155" s="379"/>
      <c r="TH155" s="379"/>
      <c r="TI155" s="379"/>
      <c r="TJ155" s="379"/>
      <c r="TK155" s="379"/>
      <c r="TL155" s="379"/>
      <c r="TM155" s="379"/>
      <c r="TN155" s="379"/>
      <c r="TO155" s="379"/>
      <c r="TP155" s="379"/>
      <c r="TQ155" s="379"/>
      <c r="TR155" s="379"/>
      <c r="TS155" s="379"/>
      <c r="TT155" s="379"/>
      <c r="TU155" s="379"/>
      <c r="TV155" s="379"/>
      <c r="TW155" s="379"/>
      <c r="TX155" s="379"/>
      <c r="TY155" s="379"/>
      <c r="TZ155" s="379"/>
      <c r="UA155" s="379"/>
      <c r="UB155" s="379"/>
      <c r="UC155" s="379"/>
      <c r="UD155" s="379"/>
      <c r="UE155" s="379"/>
      <c r="UF155" s="379"/>
      <c r="UG155" s="379"/>
      <c r="UH155" s="379"/>
      <c r="UI155" s="379"/>
      <c r="UJ155" s="379"/>
      <c r="UK155" s="379"/>
      <c r="UL155" s="379"/>
      <c r="UM155" s="379"/>
      <c r="UN155" s="379"/>
      <c r="UO155" s="379"/>
      <c r="UP155" s="379"/>
      <c r="UQ155" s="379"/>
      <c r="UR155" s="379"/>
      <c r="US155" s="379"/>
      <c r="UT155" s="379"/>
      <c r="UU155" s="379"/>
      <c r="UV155" s="379"/>
      <c r="UW155" s="379"/>
      <c r="UX155" s="379"/>
      <c r="UY155" s="379"/>
      <c r="UZ155" s="379"/>
      <c r="VA155" s="379"/>
      <c r="VB155" s="379"/>
      <c r="VC155" s="379"/>
      <c r="VD155" s="379"/>
      <c r="VE155" s="379"/>
      <c r="VF155" s="379"/>
      <c r="VG155" s="379"/>
      <c r="VH155" s="379"/>
      <c r="VI155" s="379"/>
      <c r="VJ155" s="379"/>
      <c r="VK155" s="379"/>
      <c r="VL155" s="379"/>
      <c r="VM155" s="379"/>
      <c r="VN155" s="379"/>
      <c r="VO155" s="379"/>
      <c r="VP155" s="379"/>
      <c r="VQ155" s="379"/>
      <c r="VR155" s="379"/>
      <c r="VS155" s="379"/>
      <c r="VT155" s="379"/>
      <c r="VU155" s="379"/>
      <c r="VV155" s="379"/>
      <c r="VW155" s="379"/>
      <c r="VX155" s="379"/>
      <c r="VY155" s="379"/>
      <c r="VZ155" s="379"/>
      <c r="WA155" s="379"/>
      <c r="WB155" s="379"/>
      <c r="WC155" s="379"/>
      <c r="WD155" s="379"/>
      <c r="WE155" s="379"/>
      <c r="WF155" s="379"/>
      <c r="WG155" s="379"/>
      <c r="WH155" s="379"/>
      <c r="WI155" s="379"/>
      <c r="WJ155" s="379"/>
      <c r="WK155" s="379"/>
      <c r="WL155" s="379"/>
      <c r="WM155" s="379"/>
      <c r="WN155" s="379"/>
      <c r="WO155" s="379"/>
      <c r="WP155" s="379"/>
      <c r="WQ155" s="379"/>
      <c r="WR155" s="379"/>
      <c r="WS155" s="379"/>
      <c r="WT155" s="379"/>
      <c r="WU155" s="379"/>
      <c r="WV155" s="379"/>
      <c r="WW155" s="379"/>
      <c r="WX155" s="379"/>
      <c r="WY155" s="379"/>
      <c r="WZ155" s="379"/>
      <c r="XA155" s="379"/>
      <c r="XB155" s="379"/>
      <c r="XC155" s="379"/>
      <c r="XD155" s="379"/>
      <c r="XE155" s="379"/>
      <c r="XF155" s="379"/>
      <c r="XG155" s="379"/>
      <c r="XH155" s="379"/>
      <c r="XI155" s="379"/>
      <c r="XJ155" s="379"/>
      <c r="XK155" s="379"/>
      <c r="XL155" s="379"/>
      <c r="XM155" s="379"/>
      <c r="XN155" s="379"/>
      <c r="XO155" s="379"/>
      <c r="XP155" s="379"/>
      <c r="XQ155" s="379"/>
      <c r="XR155" s="379"/>
      <c r="XS155" s="379"/>
      <c r="XT155" s="379"/>
      <c r="XU155" s="379"/>
      <c r="XV155" s="379"/>
      <c r="XW155" s="379"/>
      <c r="XX155" s="379"/>
      <c r="XY155" s="379"/>
      <c r="XZ155" s="379"/>
      <c r="YA155" s="379"/>
      <c r="YB155" s="379"/>
      <c r="YC155" s="379"/>
      <c r="YD155" s="379"/>
      <c r="YE155" s="379"/>
      <c r="YF155" s="379"/>
      <c r="YG155" s="379"/>
      <c r="YH155" s="379"/>
      <c r="YI155" s="379"/>
      <c r="YJ155" s="379"/>
      <c r="YK155" s="379"/>
      <c r="YL155" s="379"/>
      <c r="YM155" s="379"/>
      <c r="YN155" s="379"/>
      <c r="YO155" s="379"/>
      <c r="YP155" s="379"/>
      <c r="YQ155" s="379"/>
      <c r="YR155" s="379"/>
      <c r="YS155" s="379"/>
      <c r="YT155" s="379"/>
      <c r="YU155" s="379"/>
      <c r="YV155" s="379"/>
      <c r="YW155" s="379"/>
      <c r="YX155" s="379"/>
      <c r="YY155" s="379"/>
      <c r="YZ155" s="379"/>
      <c r="ZA155" s="379"/>
      <c r="ZB155" s="379"/>
      <c r="ZC155" s="379"/>
      <c r="ZD155" s="379"/>
      <c r="ZE155" s="379"/>
      <c r="ZF155" s="379"/>
      <c r="ZG155" s="379"/>
      <c r="ZH155" s="379"/>
      <c r="ZI155" s="379"/>
      <c r="ZJ155" s="379"/>
      <c r="ZK155" s="379"/>
      <c r="ZL155" s="379"/>
      <c r="ZM155" s="379"/>
      <c r="ZN155" s="379"/>
      <c r="ZO155" s="379"/>
      <c r="ZP155" s="379"/>
      <c r="ZQ155" s="379"/>
      <c r="ZR155" s="379"/>
      <c r="ZS155" s="379"/>
      <c r="ZT155" s="379"/>
      <c r="ZU155" s="379"/>
      <c r="ZV155" s="379"/>
      <c r="ZW155" s="379"/>
      <c r="ZX155" s="379"/>
      <c r="ZY155" s="379"/>
      <c r="ZZ155" s="379"/>
      <c r="AAA155" s="379"/>
      <c r="AAB155" s="379"/>
      <c r="AAC155" s="379"/>
      <c r="AAD155" s="379"/>
      <c r="AAE155" s="379"/>
      <c r="AAF155" s="379"/>
      <c r="AAG155" s="379"/>
      <c r="AAH155" s="379"/>
      <c r="AAI155" s="379"/>
      <c r="AAJ155" s="379"/>
      <c r="AAK155" s="379"/>
      <c r="AAL155" s="379"/>
      <c r="AAM155" s="379"/>
      <c r="AAN155" s="379"/>
      <c r="AAO155" s="379"/>
      <c r="AAP155" s="379"/>
      <c r="AAQ155" s="379"/>
      <c r="AAR155" s="379"/>
      <c r="AAS155" s="379"/>
      <c r="AAT155" s="379"/>
      <c r="AAU155" s="379"/>
      <c r="AAV155" s="379"/>
      <c r="AAW155" s="379"/>
      <c r="AAX155" s="379"/>
      <c r="AAY155" s="379"/>
      <c r="AAZ155" s="379"/>
      <c r="ABA155" s="379"/>
      <c r="ABB155" s="379"/>
      <c r="ABC155" s="379"/>
      <c r="ABD155" s="379"/>
      <c r="ABE155" s="379"/>
      <c r="ABF155" s="379"/>
      <c r="ABG155" s="379"/>
      <c r="ABH155" s="379"/>
      <c r="ABI155" s="379"/>
      <c r="ABJ155" s="379"/>
      <c r="ABK155" s="379"/>
      <c r="ABL155" s="379"/>
      <c r="ABM155" s="379"/>
      <c r="ABN155" s="379"/>
      <c r="ABO155" s="379"/>
      <c r="ABP155" s="379"/>
      <c r="ABQ155" s="379"/>
      <c r="ABR155" s="379"/>
      <c r="ABS155" s="379"/>
      <c r="ABT155" s="379"/>
      <c r="ABU155" s="379"/>
      <c r="ABV155" s="379"/>
      <c r="ABW155" s="379"/>
      <c r="ABX155" s="379"/>
      <c r="ABY155" s="379"/>
      <c r="ABZ155" s="379"/>
      <c r="ACA155" s="379"/>
      <c r="ACB155" s="379"/>
      <c r="ACC155" s="379"/>
      <c r="ACD155" s="379"/>
      <c r="ACE155" s="379"/>
      <c r="ACF155" s="379"/>
      <c r="ACG155" s="379"/>
      <c r="ACH155" s="379"/>
      <c r="ACI155" s="379"/>
      <c r="ACJ155" s="379"/>
      <c r="ACK155" s="379"/>
      <c r="ACL155" s="379"/>
      <c r="ACM155" s="379"/>
      <c r="ACN155" s="379"/>
      <c r="ACO155" s="379"/>
      <c r="ACP155" s="379"/>
      <c r="ACQ155" s="379"/>
      <c r="ACR155" s="379"/>
      <c r="ACS155" s="379"/>
      <c r="ACT155" s="379"/>
      <c r="ACU155" s="379"/>
      <c r="ACV155" s="379"/>
      <c r="ACW155" s="379"/>
      <c r="ACX155" s="379"/>
      <c r="ACY155" s="379"/>
      <c r="ACZ155" s="379"/>
      <c r="ADA155" s="379"/>
      <c r="ADB155" s="379"/>
      <c r="ADC155" s="379"/>
      <c r="ADD155" s="379"/>
      <c r="ADE155" s="379"/>
      <c r="ADF155" s="379"/>
      <c r="ADG155" s="379"/>
      <c r="ADH155" s="379"/>
      <c r="ADI155" s="379"/>
      <c r="ADJ155" s="379"/>
      <c r="ADK155" s="379"/>
      <c r="ADL155" s="379"/>
      <c r="ADM155" s="379"/>
      <c r="ADN155" s="379"/>
      <c r="ADO155" s="379"/>
      <c r="ADP155" s="379"/>
      <c r="ADQ155" s="379"/>
      <c r="ADR155" s="379"/>
      <c r="ADS155" s="379"/>
      <c r="ADT155" s="379"/>
      <c r="ADU155" s="379"/>
      <c r="ADV155" s="379"/>
      <c r="ADW155" s="379"/>
      <c r="ADX155" s="379"/>
      <c r="ADY155" s="379"/>
      <c r="ADZ155" s="379"/>
      <c r="AEA155" s="379"/>
      <c r="AEB155" s="379"/>
      <c r="AEC155" s="379"/>
      <c r="AED155" s="379"/>
      <c r="AEE155" s="379"/>
      <c r="AEF155" s="379"/>
      <c r="AEG155" s="379"/>
      <c r="AEH155" s="379"/>
      <c r="AEI155" s="379"/>
      <c r="AEJ155" s="379"/>
      <c r="AEK155" s="379"/>
      <c r="AEL155" s="379"/>
      <c r="AEM155" s="379"/>
      <c r="AEN155" s="379"/>
      <c r="AEO155" s="379"/>
      <c r="AEP155" s="379"/>
      <c r="AEQ155" s="379"/>
      <c r="AER155" s="379"/>
      <c r="AES155" s="379"/>
      <c r="AET155" s="379"/>
      <c r="AEU155" s="379"/>
      <c r="AEV155" s="379"/>
      <c r="AEW155" s="379"/>
      <c r="AEX155" s="379"/>
      <c r="AEY155" s="379"/>
      <c r="AEZ155" s="379"/>
      <c r="AFA155" s="379"/>
      <c r="AFB155" s="379"/>
      <c r="AFC155" s="379"/>
      <c r="AFD155" s="379"/>
      <c r="AFE155" s="379"/>
      <c r="AFF155" s="379"/>
      <c r="AFG155" s="379"/>
      <c r="AFH155" s="379"/>
      <c r="AFI155" s="379"/>
      <c r="AFJ155" s="379"/>
      <c r="AFK155" s="379"/>
      <c r="AFL155" s="379"/>
      <c r="AFM155" s="379"/>
      <c r="AFN155" s="379"/>
      <c r="AFO155" s="379"/>
      <c r="AFP155" s="379"/>
      <c r="AFQ155" s="379"/>
      <c r="AFR155" s="379"/>
      <c r="AFS155" s="379"/>
      <c r="AFT155" s="379"/>
      <c r="AFU155" s="379"/>
      <c r="AFV155" s="379"/>
      <c r="AFW155" s="379"/>
      <c r="AFX155" s="379"/>
      <c r="AFY155" s="379"/>
      <c r="AFZ155" s="379"/>
      <c r="AGA155" s="379"/>
      <c r="AGB155" s="379"/>
      <c r="AGC155" s="379"/>
      <c r="AGD155" s="379"/>
      <c r="AGE155" s="379"/>
      <c r="AGF155" s="379"/>
      <c r="AGG155" s="379"/>
      <c r="AGH155" s="379"/>
      <c r="AGI155" s="379"/>
      <c r="AGJ155" s="379"/>
      <c r="AGK155" s="379"/>
      <c r="AGL155" s="379"/>
      <c r="AGM155" s="379"/>
      <c r="AGN155" s="379"/>
      <c r="AGO155" s="379"/>
      <c r="AGP155" s="379"/>
      <c r="AGQ155" s="379"/>
      <c r="AGR155" s="379"/>
      <c r="AGS155" s="379"/>
      <c r="AGT155" s="379"/>
      <c r="AGU155" s="379"/>
      <c r="AGV155" s="379"/>
      <c r="AGW155" s="379"/>
      <c r="AGX155" s="379"/>
      <c r="AGY155" s="379"/>
      <c r="AGZ155" s="379"/>
      <c r="AHA155" s="379"/>
      <c r="AHB155" s="379"/>
      <c r="AHC155" s="379"/>
      <c r="AHD155" s="379"/>
      <c r="AHE155" s="379"/>
      <c r="AHF155" s="379"/>
      <c r="AHG155" s="379"/>
      <c r="AHH155" s="379"/>
      <c r="AHI155" s="379"/>
      <c r="AHJ155" s="379"/>
      <c r="AHK155" s="379"/>
      <c r="AHL155" s="379"/>
      <c r="AHM155" s="379"/>
      <c r="AHN155" s="379"/>
      <c r="AHO155" s="379"/>
      <c r="AHP155" s="379"/>
      <c r="AHQ155" s="379"/>
      <c r="AHR155" s="379"/>
      <c r="AHS155" s="379"/>
      <c r="AHT155" s="379"/>
      <c r="AHU155" s="379"/>
      <c r="AHV155" s="379"/>
      <c r="AHW155" s="379"/>
      <c r="AHX155" s="379"/>
      <c r="AHY155" s="379"/>
      <c r="AHZ155" s="379"/>
      <c r="AIA155" s="379"/>
      <c r="AIB155" s="379"/>
      <c r="AIC155" s="379"/>
      <c r="AID155" s="379"/>
      <c r="AIE155" s="379"/>
      <c r="AIF155" s="379"/>
      <c r="AIG155" s="379"/>
      <c r="AIH155" s="379"/>
      <c r="AII155" s="379"/>
      <c r="AIJ155" s="379"/>
      <c r="AIK155" s="379"/>
      <c r="AIL155" s="379"/>
      <c r="AIM155" s="379"/>
      <c r="AIN155" s="379"/>
      <c r="AIO155" s="379"/>
      <c r="AIP155" s="379"/>
      <c r="AIQ155" s="379"/>
      <c r="AIR155" s="379"/>
      <c r="AIS155" s="379"/>
      <c r="AIT155" s="379"/>
      <c r="AIU155" s="379"/>
      <c r="AIV155" s="379"/>
      <c r="AIW155" s="379"/>
      <c r="AIX155" s="379"/>
      <c r="AIY155" s="379"/>
      <c r="AIZ155" s="379"/>
      <c r="AJA155" s="379"/>
      <c r="AJB155" s="379"/>
      <c r="AJC155" s="379"/>
      <c r="AJD155" s="379"/>
      <c r="AJE155" s="379"/>
      <c r="AJF155" s="379"/>
      <c r="AJG155" s="379"/>
      <c r="AJH155" s="379"/>
      <c r="AJI155" s="379"/>
      <c r="AJJ155" s="379"/>
      <c r="AJK155" s="379"/>
      <c r="AJL155" s="379"/>
      <c r="AJM155" s="379"/>
      <c r="AJN155" s="379"/>
      <c r="AJO155" s="379"/>
      <c r="AJP155" s="379"/>
      <c r="AJQ155" s="379"/>
      <c r="AJR155" s="379"/>
      <c r="AJS155" s="379"/>
      <c r="AJT155" s="379"/>
      <c r="AJU155" s="379"/>
      <c r="AJV155" s="379"/>
      <c r="AJW155" s="379"/>
      <c r="AJX155" s="379"/>
      <c r="AJY155" s="379"/>
      <c r="AJZ155" s="379"/>
      <c r="AKA155" s="379"/>
      <c r="AKB155" s="379"/>
      <c r="AKC155" s="379"/>
      <c r="AKD155" s="379"/>
      <c r="AKE155" s="379"/>
      <c r="AKF155" s="379"/>
      <c r="AKG155" s="379"/>
      <c r="AKH155" s="379"/>
      <c r="AKI155" s="379"/>
      <c r="AKJ155" s="379"/>
      <c r="AKK155" s="379"/>
      <c r="AKL155" s="379"/>
      <c r="AKM155" s="379"/>
      <c r="AKN155" s="379"/>
      <c r="AKO155" s="379"/>
      <c r="AKP155" s="379"/>
      <c r="AKQ155" s="379"/>
      <c r="AKR155" s="379"/>
      <c r="AKS155" s="379"/>
      <c r="AKT155" s="379"/>
      <c r="AKU155" s="379"/>
      <c r="AKV155" s="379"/>
      <c r="AKW155" s="379"/>
      <c r="AKX155" s="379"/>
      <c r="AKY155" s="379"/>
      <c r="AKZ155" s="379"/>
      <c r="ALA155" s="379"/>
      <c r="ALB155" s="379"/>
      <c r="ALC155" s="379"/>
      <c r="ALD155" s="379"/>
      <c r="ALE155" s="379"/>
      <c r="ALF155" s="379"/>
      <c r="ALG155" s="379"/>
      <c r="ALH155" s="379"/>
      <c r="ALI155" s="379"/>
      <c r="ALJ155" s="379"/>
      <c r="ALK155" s="379"/>
      <c r="ALL155" s="379"/>
      <c r="ALM155" s="379"/>
      <c r="ALN155" s="379"/>
      <c r="ALO155" s="379"/>
      <c r="ALP155" s="379"/>
      <c r="ALQ155" s="379"/>
      <c r="ALR155" s="379"/>
      <c r="ALS155" s="379"/>
      <c r="ALT155" s="379"/>
      <c r="ALU155" s="379"/>
      <c r="ALV155" s="379"/>
      <c r="ALW155" s="379"/>
      <c r="ALX155" s="379"/>
      <c r="ALY155" s="379"/>
      <c r="ALZ155" s="379"/>
      <c r="AMA155" s="379"/>
      <c r="AMB155" s="379"/>
      <c r="AMC155" s="379"/>
      <c r="AMD155" s="379"/>
      <c r="AME155" s="379"/>
      <c r="AMF155" s="379"/>
      <c r="AMG155" s="379"/>
      <c r="AMH155" s="379"/>
      <c r="AMI155" s="379"/>
      <c r="AMJ155" s="379"/>
      <c r="AMK155" s="379"/>
      <c r="AML155" s="379"/>
      <c r="AMM155" s="379"/>
      <c r="AMN155" s="379"/>
      <c r="AMO155" s="379"/>
      <c r="AMP155" s="379"/>
      <c r="AMQ155" s="379"/>
      <c r="AMR155" s="379"/>
      <c r="AMS155" s="379"/>
      <c r="AMT155" s="379"/>
      <c r="AMU155" s="379"/>
      <c r="AMV155" s="379"/>
      <c r="AMW155" s="379"/>
      <c r="AMX155" s="379"/>
      <c r="AMY155" s="379"/>
      <c r="AMZ155" s="379"/>
      <c r="ANA155" s="379"/>
      <c r="ANB155" s="379"/>
      <c r="ANC155" s="379"/>
      <c r="AND155" s="379"/>
      <c r="ANE155" s="379"/>
      <c r="ANF155" s="379"/>
      <c r="ANG155" s="379"/>
      <c r="ANH155" s="379"/>
      <c r="ANI155" s="379"/>
      <c r="ANJ155" s="379"/>
      <c r="ANK155" s="379"/>
      <c r="ANL155" s="379"/>
      <c r="ANM155" s="379"/>
      <c r="ANN155" s="379"/>
      <c r="ANO155" s="379"/>
      <c r="ANP155" s="379"/>
      <c r="ANQ155" s="379"/>
      <c r="ANR155" s="379"/>
      <c r="ANS155" s="379"/>
      <c r="ANT155" s="379"/>
      <c r="ANU155" s="379"/>
      <c r="ANV155" s="379"/>
      <c r="ANW155" s="379"/>
      <c r="ANX155" s="379"/>
      <c r="ANY155" s="379"/>
      <c r="ANZ155" s="379"/>
      <c r="AOA155" s="379"/>
      <c r="AOB155" s="379"/>
      <c r="AOC155" s="379"/>
      <c r="AOD155" s="379"/>
      <c r="AOE155" s="379"/>
      <c r="AOF155" s="379"/>
      <c r="AOG155" s="379"/>
      <c r="AOH155" s="379"/>
      <c r="AOI155" s="379"/>
      <c r="AOJ155" s="379"/>
      <c r="AOK155" s="379"/>
      <c r="AOL155" s="379"/>
      <c r="AOM155" s="379"/>
      <c r="AON155" s="379"/>
      <c r="AOO155" s="379"/>
      <c r="AOP155" s="379"/>
      <c r="AOQ155" s="379"/>
      <c r="AOR155" s="379"/>
      <c r="AOS155" s="379"/>
      <c r="AOT155" s="379"/>
      <c r="AOU155" s="379"/>
      <c r="AOV155" s="379"/>
      <c r="AOW155" s="379"/>
      <c r="AOX155" s="379"/>
      <c r="AOY155" s="379"/>
      <c r="AOZ155" s="379"/>
      <c r="APA155" s="379"/>
      <c r="APB155" s="379"/>
      <c r="APC155" s="379"/>
      <c r="APD155" s="379"/>
      <c r="APE155" s="379"/>
      <c r="APF155" s="379"/>
      <c r="APG155" s="379"/>
      <c r="APH155" s="379"/>
      <c r="API155" s="379"/>
      <c r="APJ155" s="379"/>
      <c r="APK155" s="379"/>
      <c r="APL155" s="379"/>
      <c r="APM155" s="379"/>
      <c r="APN155" s="379"/>
      <c r="APO155" s="379"/>
      <c r="APP155" s="379"/>
      <c r="APQ155" s="379"/>
      <c r="APR155" s="379"/>
      <c r="APS155" s="379"/>
      <c r="APT155" s="379"/>
      <c r="APU155" s="379"/>
      <c r="APV155" s="379"/>
      <c r="APW155" s="379"/>
      <c r="APX155" s="379"/>
      <c r="APY155" s="379"/>
      <c r="APZ155" s="379"/>
      <c r="AQA155" s="379"/>
      <c r="AQB155" s="379"/>
      <c r="AQC155" s="379"/>
      <c r="AQD155" s="379"/>
      <c r="AQE155" s="379"/>
      <c r="AQF155" s="379"/>
      <c r="AQG155" s="379"/>
      <c r="AQH155" s="379"/>
      <c r="AQI155" s="379"/>
      <c r="AQJ155" s="379"/>
      <c r="AQK155" s="379"/>
      <c r="AQL155" s="379"/>
      <c r="AQM155" s="379"/>
      <c r="AQN155" s="379"/>
      <c r="AQO155" s="379"/>
      <c r="AQP155" s="379"/>
      <c r="AQQ155" s="379"/>
      <c r="AQR155" s="379"/>
      <c r="AQS155" s="379"/>
      <c r="AQT155" s="379"/>
      <c r="AQU155" s="379"/>
      <c r="AQV155" s="379"/>
      <c r="AQW155" s="379"/>
      <c r="AQX155" s="379"/>
      <c r="AQY155" s="379"/>
      <c r="AQZ155" s="379"/>
      <c r="ARA155" s="379"/>
      <c r="ARB155" s="379"/>
      <c r="ARC155" s="379"/>
      <c r="ARD155" s="379"/>
      <c r="ARE155" s="379"/>
      <c r="ARF155" s="379"/>
      <c r="ARG155" s="379"/>
      <c r="ARH155" s="379"/>
      <c r="ARI155" s="379"/>
      <c r="ARJ155" s="379"/>
      <c r="ARK155" s="379"/>
      <c r="ARL155" s="379"/>
      <c r="ARM155" s="379"/>
      <c r="ARN155" s="379"/>
      <c r="ARO155" s="379"/>
      <c r="ARP155" s="379"/>
      <c r="ARQ155" s="379"/>
      <c r="ARR155" s="379"/>
      <c r="ARS155" s="379"/>
      <c r="ART155" s="379"/>
      <c r="ARU155" s="379"/>
      <c r="ARV155" s="379"/>
      <c r="ARW155" s="379"/>
      <c r="ARX155" s="379"/>
      <c r="ARY155" s="379"/>
      <c r="ARZ155" s="379"/>
      <c r="ASA155" s="379"/>
      <c r="ASB155" s="379"/>
      <c r="ASC155" s="379"/>
      <c r="ASD155" s="379"/>
      <c r="ASE155" s="379"/>
      <c r="ASF155" s="379"/>
      <c r="ASG155" s="379"/>
      <c r="ASH155" s="379"/>
      <c r="ASI155" s="379"/>
      <c r="ASJ155" s="379"/>
      <c r="ASK155" s="379"/>
      <c r="ASL155" s="379"/>
      <c r="ASM155" s="379"/>
      <c r="ASN155" s="379"/>
      <c r="ASO155" s="379"/>
      <c r="ASP155" s="379"/>
      <c r="ASQ155" s="379"/>
      <c r="ASR155" s="379"/>
      <c r="ASS155" s="379"/>
      <c r="AST155" s="379"/>
      <c r="ASU155" s="379"/>
      <c r="ASV155" s="379"/>
      <c r="ASW155" s="379"/>
      <c r="ASX155" s="379"/>
      <c r="ASY155" s="379"/>
      <c r="ASZ155" s="379"/>
      <c r="ATA155" s="379"/>
      <c r="ATB155" s="379"/>
      <c r="ATC155" s="379"/>
      <c r="ATD155" s="379"/>
      <c r="ATE155" s="379"/>
      <c r="ATF155" s="379"/>
      <c r="ATG155" s="379"/>
      <c r="ATH155" s="379"/>
      <c r="ATI155" s="379"/>
      <c r="ATJ155" s="379"/>
      <c r="ATK155" s="379"/>
      <c r="ATL155" s="379"/>
      <c r="ATM155" s="379"/>
      <c r="ATN155" s="379"/>
      <c r="ATO155" s="379"/>
      <c r="ATP155" s="379"/>
      <c r="ATQ155" s="379"/>
      <c r="ATR155" s="379"/>
      <c r="ATS155" s="379"/>
      <c r="ATT155" s="379"/>
      <c r="ATU155" s="379"/>
      <c r="ATV155" s="379"/>
      <c r="ATW155" s="379"/>
      <c r="ATX155" s="379"/>
      <c r="ATY155" s="379"/>
      <c r="ATZ155" s="379"/>
      <c r="AUA155" s="379"/>
      <c r="AUB155" s="379"/>
      <c r="AUC155" s="379"/>
      <c r="AUD155" s="379"/>
      <c r="AUE155" s="379"/>
      <c r="AUF155" s="379"/>
      <c r="AUG155" s="379"/>
      <c r="AUH155" s="379"/>
      <c r="AUI155" s="379"/>
      <c r="AUJ155" s="379"/>
      <c r="AUK155" s="379"/>
      <c r="AUL155" s="379"/>
      <c r="AUM155" s="379"/>
      <c r="AUN155" s="379"/>
      <c r="AUO155" s="379"/>
      <c r="AUP155" s="379"/>
      <c r="AUQ155" s="379"/>
      <c r="AUR155" s="379"/>
      <c r="AUS155" s="379"/>
      <c r="AUT155" s="379"/>
      <c r="AUU155" s="379"/>
      <c r="AUV155" s="379"/>
      <c r="AUW155" s="379"/>
      <c r="AUX155" s="379"/>
      <c r="AUY155" s="379"/>
      <c r="AUZ155" s="379"/>
      <c r="AVA155" s="379"/>
      <c r="AVB155" s="379"/>
      <c r="AVC155" s="379"/>
      <c r="AVD155" s="379"/>
      <c r="AVE155" s="379"/>
      <c r="AVF155" s="379"/>
      <c r="AVG155" s="379"/>
      <c r="AVH155" s="379"/>
      <c r="AVI155" s="379"/>
      <c r="AVJ155" s="379"/>
      <c r="AVK155" s="379"/>
      <c r="AVL155" s="379"/>
      <c r="AVM155" s="379"/>
      <c r="AVN155" s="379"/>
      <c r="AVO155" s="379"/>
      <c r="AVP155" s="379"/>
      <c r="AVQ155" s="379"/>
      <c r="AVR155" s="379"/>
      <c r="AVS155" s="379"/>
      <c r="AVT155" s="379"/>
      <c r="AVU155" s="379"/>
      <c r="AVV155" s="379"/>
      <c r="AVW155" s="379"/>
      <c r="AVX155" s="379"/>
      <c r="AVY155" s="379"/>
      <c r="AVZ155" s="379"/>
      <c r="AWA155" s="379"/>
      <c r="AWB155" s="379"/>
      <c r="AWC155" s="379"/>
      <c r="AWD155" s="379"/>
      <c r="AWE155" s="379"/>
      <c r="AWF155" s="379"/>
      <c r="AWG155" s="379"/>
      <c r="AWH155" s="379"/>
      <c r="AWI155" s="379"/>
      <c r="AWJ155" s="379"/>
      <c r="AWK155" s="379"/>
      <c r="AWL155" s="379"/>
      <c r="AWM155" s="379"/>
      <c r="AWN155" s="379"/>
      <c r="AWO155" s="379"/>
      <c r="AWP155" s="379"/>
      <c r="AWQ155" s="379"/>
      <c r="AWR155" s="379"/>
      <c r="AWS155" s="379"/>
      <c r="AWT155" s="379"/>
      <c r="AWU155" s="379"/>
      <c r="AWV155" s="379"/>
      <c r="AWW155" s="379"/>
      <c r="AWX155" s="379"/>
      <c r="AWY155" s="379"/>
      <c r="AWZ155" s="379"/>
      <c r="AXA155" s="379"/>
      <c r="AXB155" s="379"/>
      <c r="AXC155" s="379"/>
      <c r="AXD155" s="379"/>
      <c r="AXE155" s="379"/>
      <c r="AXF155" s="379"/>
      <c r="AXG155" s="379"/>
      <c r="AXH155" s="379"/>
      <c r="AXI155" s="379"/>
      <c r="AXJ155" s="379"/>
      <c r="AXK155" s="379"/>
      <c r="AXL155" s="379"/>
      <c r="AXM155" s="379"/>
      <c r="AXN155" s="379"/>
      <c r="AXO155" s="379"/>
      <c r="AXP155" s="379"/>
      <c r="AXQ155" s="379"/>
      <c r="AXR155" s="379"/>
      <c r="AXS155" s="379"/>
      <c r="AXT155" s="379"/>
      <c r="AXU155" s="379"/>
      <c r="AXV155" s="379"/>
      <c r="AXW155" s="379"/>
      <c r="AXX155" s="379"/>
      <c r="AXY155" s="379"/>
      <c r="AXZ155" s="379"/>
      <c r="AYA155" s="379"/>
      <c r="AYB155" s="379"/>
      <c r="AYC155" s="379"/>
      <c r="AYD155" s="379"/>
      <c r="AYE155" s="379"/>
      <c r="AYF155" s="379"/>
      <c r="AYG155" s="379"/>
      <c r="AYH155" s="379"/>
      <c r="AYI155" s="379"/>
      <c r="AYJ155" s="379"/>
      <c r="AYK155" s="379"/>
      <c r="AYL155" s="379"/>
      <c r="AYM155" s="379"/>
      <c r="AYN155" s="379"/>
      <c r="AYO155" s="379"/>
      <c r="AYP155" s="379"/>
      <c r="AYQ155" s="379"/>
      <c r="AYR155" s="379"/>
      <c r="AYS155" s="379"/>
      <c r="AYT155" s="379"/>
      <c r="AYU155" s="379"/>
      <c r="AYV155" s="379"/>
      <c r="AYW155" s="379"/>
      <c r="AYX155" s="379"/>
      <c r="AYY155" s="379"/>
      <c r="AYZ155" s="379"/>
      <c r="AZA155" s="379"/>
      <c r="AZB155" s="379"/>
      <c r="AZC155" s="379"/>
      <c r="AZD155" s="379"/>
      <c r="AZE155" s="379"/>
      <c r="AZF155" s="379"/>
      <c r="AZG155" s="379"/>
      <c r="AZH155" s="379"/>
      <c r="AZI155" s="379"/>
      <c r="AZJ155" s="379"/>
      <c r="AZK155" s="379"/>
      <c r="AZL155" s="379"/>
      <c r="AZM155" s="379"/>
      <c r="AZN155" s="379"/>
      <c r="AZO155" s="379"/>
      <c r="AZP155" s="379"/>
      <c r="AZQ155" s="379"/>
      <c r="AZR155" s="379"/>
      <c r="AZS155" s="379"/>
      <c r="AZT155" s="379"/>
      <c r="AZU155" s="379"/>
      <c r="AZV155" s="379"/>
      <c r="AZW155" s="379"/>
      <c r="AZX155" s="379"/>
      <c r="AZY155" s="379"/>
      <c r="AZZ155" s="379"/>
      <c r="BAA155" s="379"/>
      <c r="BAB155" s="379"/>
      <c r="BAC155" s="379"/>
      <c r="BAD155" s="379"/>
      <c r="BAE155" s="379"/>
      <c r="BAF155" s="379"/>
      <c r="BAG155" s="379"/>
      <c r="BAH155" s="379"/>
      <c r="BAI155" s="379"/>
      <c r="BAJ155" s="379"/>
      <c r="BAK155" s="379"/>
      <c r="BAL155" s="379"/>
      <c r="BAM155" s="379"/>
      <c r="BAN155" s="379"/>
      <c r="BAO155" s="379"/>
      <c r="BAP155" s="379"/>
      <c r="BAQ155" s="379"/>
      <c r="BAR155" s="379"/>
      <c r="BAS155" s="379"/>
      <c r="BAT155" s="379"/>
      <c r="BAU155" s="379"/>
      <c r="BAV155" s="379"/>
      <c r="BAW155" s="379"/>
      <c r="BAX155" s="379"/>
      <c r="BAY155" s="379"/>
      <c r="BAZ155" s="379"/>
      <c r="BBA155" s="379"/>
      <c r="BBB155" s="379"/>
      <c r="BBC155" s="379"/>
      <c r="BBD155" s="379"/>
      <c r="BBE155" s="379"/>
      <c r="BBF155" s="379"/>
      <c r="BBG155" s="379"/>
      <c r="BBH155" s="379"/>
      <c r="BBI155" s="379"/>
      <c r="BBJ155" s="379"/>
      <c r="BBK155" s="379"/>
      <c r="BBL155" s="379"/>
      <c r="BBM155" s="379"/>
      <c r="BBN155" s="379"/>
      <c r="BBO155" s="379"/>
      <c r="BBP155" s="379"/>
      <c r="BBQ155" s="379"/>
      <c r="BBR155" s="379"/>
      <c r="BBS155" s="379"/>
      <c r="BBT155" s="379"/>
      <c r="BBU155" s="379"/>
      <c r="BBV155" s="379"/>
      <c r="BBW155" s="379"/>
      <c r="BBX155" s="379"/>
      <c r="BBY155" s="379"/>
      <c r="BBZ155" s="379"/>
      <c r="BCA155" s="379"/>
      <c r="BCB155" s="379"/>
      <c r="BCC155" s="379"/>
      <c r="BCD155" s="379"/>
      <c r="BCE155" s="379"/>
      <c r="BCF155" s="379"/>
      <c r="BCG155" s="379"/>
      <c r="BCH155" s="379"/>
      <c r="BCI155" s="379"/>
      <c r="BCJ155" s="379"/>
      <c r="BCK155" s="379"/>
      <c r="BCL155" s="379"/>
      <c r="BCM155" s="379"/>
      <c r="BCN155" s="379"/>
      <c r="BCO155" s="379"/>
      <c r="BCP155" s="379"/>
      <c r="BCQ155" s="379"/>
      <c r="BCR155" s="379"/>
      <c r="BCS155" s="379"/>
      <c r="BCT155" s="379"/>
      <c r="BCU155" s="379"/>
      <c r="BCV155" s="379"/>
      <c r="BCW155" s="379"/>
      <c r="BCX155" s="379"/>
      <c r="BCY155" s="379"/>
      <c r="BCZ155" s="379"/>
      <c r="BDA155" s="379"/>
      <c r="BDB155" s="379"/>
      <c r="BDC155" s="379"/>
      <c r="BDD155" s="379"/>
      <c r="BDE155" s="379"/>
      <c r="BDF155" s="379"/>
      <c r="BDG155" s="379"/>
      <c r="BDH155" s="379"/>
      <c r="BDI155" s="379"/>
      <c r="BDJ155" s="379"/>
      <c r="BDK155" s="379"/>
      <c r="BDL155" s="379"/>
      <c r="BDM155" s="379"/>
      <c r="BDN155" s="379"/>
      <c r="BDO155" s="379"/>
      <c r="BDP155" s="379"/>
      <c r="BDQ155" s="379"/>
      <c r="BDR155" s="379"/>
      <c r="BDS155" s="379"/>
      <c r="BDT155" s="379"/>
      <c r="BDU155" s="379"/>
      <c r="BDV155" s="379"/>
      <c r="BDW155" s="379"/>
      <c r="BDX155" s="379"/>
      <c r="BDY155" s="379"/>
      <c r="BDZ155" s="379"/>
      <c r="BEA155" s="379"/>
      <c r="BEB155" s="379"/>
      <c r="BEC155" s="379"/>
      <c r="BED155" s="379"/>
      <c r="BEE155" s="379"/>
      <c r="BEF155" s="379"/>
      <c r="BEG155" s="379"/>
      <c r="BEH155" s="379"/>
      <c r="BEI155" s="379"/>
      <c r="BEJ155" s="379"/>
      <c r="BEK155" s="379"/>
      <c r="BEL155" s="379"/>
      <c r="BEM155" s="379"/>
      <c r="BEN155" s="379"/>
      <c r="BEO155" s="379"/>
      <c r="BEP155" s="379"/>
      <c r="BEQ155" s="379"/>
      <c r="BER155" s="379"/>
      <c r="BES155" s="379"/>
      <c r="BET155" s="379"/>
      <c r="BEU155" s="379"/>
      <c r="BEV155" s="379"/>
      <c r="BEW155" s="379"/>
      <c r="BEX155" s="379"/>
      <c r="BEY155" s="379"/>
      <c r="BEZ155" s="379"/>
      <c r="BFA155" s="379"/>
      <c r="BFB155" s="379"/>
      <c r="BFC155" s="379"/>
      <c r="BFD155" s="379"/>
      <c r="BFE155" s="379"/>
      <c r="BFF155" s="379"/>
      <c r="BFG155" s="379"/>
      <c r="BFH155" s="379"/>
      <c r="BFI155" s="379"/>
      <c r="BFJ155" s="379"/>
      <c r="BFK155" s="379"/>
      <c r="BFL155" s="379"/>
      <c r="BFM155" s="379"/>
      <c r="BFN155" s="379"/>
      <c r="BFO155" s="379"/>
      <c r="BFP155" s="379"/>
      <c r="BFQ155" s="379"/>
      <c r="BFR155" s="379"/>
      <c r="BFS155" s="379"/>
      <c r="BFT155" s="379"/>
      <c r="BFU155" s="379"/>
      <c r="BFV155" s="379"/>
      <c r="BFW155" s="379"/>
      <c r="BFX155" s="379"/>
      <c r="BFY155" s="379"/>
      <c r="BFZ155" s="379"/>
      <c r="BGA155" s="379"/>
      <c r="BGB155" s="379"/>
      <c r="BGC155" s="379"/>
      <c r="BGD155" s="379"/>
      <c r="BGE155" s="379"/>
      <c r="BGF155" s="379"/>
      <c r="BGG155" s="379"/>
      <c r="BGH155" s="379"/>
      <c r="BGI155" s="379"/>
      <c r="BGJ155" s="379"/>
      <c r="BGK155" s="379"/>
      <c r="BGL155" s="379"/>
      <c r="BGM155" s="379"/>
      <c r="BGN155" s="379"/>
      <c r="BGO155" s="379"/>
      <c r="BGP155" s="379"/>
      <c r="BGQ155" s="379"/>
      <c r="BGR155" s="379"/>
      <c r="BGS155" s="379"/>
      <c r="BGT155" s="379"/>
      <c r="BGU155" s="379"/>
      <c r="BGV155" s="379"/>
      <c r="BGW155" s="379"/>
      <c r="BGX155" s="379"/>
      <c r="BGY155" s="379"/>
      <c r="BGZ155" s="379"/>
      <c r="BHA155" s="379"/>
      <c r="BHB155" s="379"/>
      <c r="BHC155" s="379"/>
      <c r="BHD155" s="379"/>
      <c r="BHE155" s="379"/>
      <c r="BHF155" s="379"/>
      <c r="BHG155" s="379"/>
      <c r="BHH155" s="379"/>
      <c r="BHI155" s="379"/>
      <c r="BHJ155" s="379"/>
      <c r="BHK155" s="379"/>
      <c r="BHL155" s="379"/>
      <c r="BHM155" s="379"/>
      <c r="BHN155" s="379"/>
      <c r="BHO155" s="379"/>
      <c r="BHP155" s="379"/>
      <c r="BHQ155" s="379"/>
      <c r="BHR155" s="379"/>
      <c r="BHS155" s="379"/>
      <c r="BHT155" s="379"/>
      <c r="BHU155" s="379"/>
      <c r="BHV155" s="379"/>
      <c r="BHW155" s="379"/>
      <c r="BHX155" s="379"/>
      <c r="BHY155" s="379"/>
      <c r="BHZ155" s="379"/>
      <c r="BIA155" s="379"/>
      <c r="BIB155" s="379"/>
      <c r="BIC155" s="379"/>
      <c r="BID155" s="379"/>
      <c r="BIE155" s="379"/>
      <c r="BIF155" s="379"/>
      <c r="BIG155" s="379"/>
      <c r="BIH155" s="379"/>
      <c r="BII155" s="379"/>
      <c r="BIJ155" s="379"/>
      <c r="BIK155" s="379"/>
      <c r="BIL155" s="379"/>
      <c r="BIM155" s="379"/>
      <c r="BIN155" s="379"/>
      <c r="BIO155" s="379"/>
      <c r="BIP155" s="379"/>
      <c r="BIQ155" s="379"/>
      <c r="BIR155" s="379"/>
      <c r="BIS155" s="379"/>
      <c r="BIT155" s="379"/>
      <c r="BIU155" s="379"/>
      <c r="BIV155" s="379"/>
      <c r="BIW155" s="379"/>
      <c r="BIX155" s="379"/>
      <c r="BIY155" s="379"/>
      <c r="BIZ155" s="379"/>
      <c r="BJA155" s="379"/>
    </row>
    <row r="156" spans="1:1613" s="396" customFormat="1" ht="20.25" thickTop="1" thickBot="1" x14ac:dyDescent="0.35">
      <c r="A156" s="397"/>
      <c r="B156" s="397"/>
      <c r="C156" s="397"/>
      <c r="D156" s="398"/>
      <c r="E156" s="398"/>
      <c r="F156" s="398"/>
      <c r="G156" s="398"/>
      <c r="H156" s="398"/>
      <c r="I156" s="398"/>
      <c r="J156" s="398"/>
      <c r="K156" s="398"/>
      <c r="L156" s="398"/>
      <c r="M156" s="398"/>
      <c r="N156" s="398"/>
      <c r="O156" s="398"/>
      <c r="P156" s="398"/>
      <c r="Q156" s="398"/>
      <c r="R156" s="394"/>
      <c r="S156" s="395"/>
      <c r="T156" s="395"/>
      <c r="U156" s="395"/>
      <c r="V156" s="395"/>
      <c r="W156" s="395"/>
      <c r="X156" s="395"/>
      <c r="Y156" s="395"/>
      <c r="Z156" s="395"/>
      <c r="AA156" s="395"/>
      <c r="AB156" s="395"/>
      <c r="AC156" s="395"/>
      <c r="AD156" s="395"/>
      <c r="AE156" s="395"/>
      <c r="AF156" s="395"/>
      <c r="AG156" s="395"/>
      <c r="AH156" s="395"/>
      <c r="AI156" s="395"/>
      <c r="AJ156" s="395"/>
      <c r="AK156" s="395"/>
      <c r="AL156" s="395"/>
      <c r="AM156" s="395"/>
      <c r="AN156" s="395"/>
      <c r="AO156" s="395"/>
      <c r="AP156" s="395"/>
      <c r="AQ156" s="395"/>
      <c r="AR156" s="395"/>
      <c r="AS156" s="395"/>
      <c r="AT156" s="395"/>
      <c r="AU156" s="395"/>
      <c r="AV156" s="395"/>
      <c r="AW156" s="395"/>
      <c r="AX156" s="395"/>
      <c r="AY156" s="395"/>
      <c r="AZ156" s="395"/>
      <c r="BA156" s="395"/>
      <c r="BB156" s="395"/>
      <c r="BC156" s="395"/>
      <c r="BD156" s="395"/>
      <c r="BE156" s="395"/>
      <c r="BF156" s="395"/>
      <c r="BG156" s="395"/>
      <c r="BH156" s="395"/>
      <c r="BI156" s="395"/>
      <c r="BJ156" s="395"/>
      <c r="BK156" s="395"/>
      <c r="BL156" s="395"/>
      <c r="BM156" s="395"/>
      <c r="BN156" s="395"/>
      <c r="BO156" s="395"/>
      <c r="BP156" s="395"/>
      <c r="BQ156" s="395"/>
      <c r="BR156" s="395"/>
      <c r="BS156" s="395"/>
      <c r="BT156" s="395"/>
      <c r="BU156" s="395"/>
      <c r="BV156" s="395"/>
      <c r="BW156" s="395"/>
      <c r="BX156" s="395"/>
      <c r="BY156" s="395"/>
      <c r="BZ156" s="395"/>
      <c r="CA156" s="395"/>
      <c r="CB156" s="395"/>
      <c r="CC156" s="395"/>
      <c r="CD156" s="395"/>
      <c r="CE156" s="395"/>
      <c r="CF156" s="395"/>
      <c r="CG156" s="395"/>
      <c r="CH156" s="395"/>
      <c r="CI156" s="395"/>
      <c r="CJ156" s="395"/>
      <c r="CK156" s="395"/>
      <c r="CL156" s="395"/>
      <c r="CM156" s="395"/>
      <c r="CN156" s="395"/>
      <c r="CO156" s="395"/>
      <c r="CP156" s="395"/>
      <c r="CQ156" s="395"/>
      <c r="CR156" s="395"/>
      <c r="CS156" s="395"/>
      <c r="CT156" s="395"/>
      <c r="CU156" s="395"/>
      <c r="CV156" s="395"/>
      <c r="CW156" s="395"/>
      <c r="CX156" s="395"/>
      <c r="CY156" s="395"/>
      <c r="CZ156" s="395"/>
      <c r="DA156" s="395"/>
      <c r="DB156" s="395"/>
      <c r="DC156" s="395"/>
      <c r="DD156" s="395"/>
      <c r="DE156" s="395"/>
      <c r="DF156" s="395"/>
      <c r="DG156" s="395"/>
      <c r="DH156" s="395"/>
      <c r="DI156" s="395"/>
      <c r="DJ156" s="395"/>
      <c r="DK156" s="395"/>
      <c r="DL156" s="395"/>
      <c r="DM156" s="395"/>
      <c r="DN156" s="395"/>
      <c r="DO156" s="395"/>
      <c r="DP156" s="395"/>
      <c r="DQ156" s="395"/>
      <c r="DR156" s="395"/>
      <c r="DS156" s="395"/>
      <c r="DT156" s="395"/>
      <c r="DU156" s="395"/>
      <c r="DV156" s="395"/>
      <c r="DW156" s="395"/>
      <c r="DX156" s="395"/>
      <c r="DY156" s="395"/>
      <c r="DZ156" s="395"/>
      <c r="EA156" s="395"/>
      <c r="EB156" s="395"/>
      <c r="EC156" s="395"/>
      <c r="ED156" s="395"/>
      <c r="EE156" s="395"/>
      <c r="EF156" s="395"/>
      <c r="EG156" s="395"/>
      <c r="EH156" s="395"/>
      <c r="EI156" s="395"/>
      <c r="EJ156" s="395"/>
      <c r="EK156" s="395"/>
      <c r="EL156" s="395"/>
      <c r="EM156" s="395"/>
      <c r="EN156" s="395"/>
      <c r="EO156" s="395"/>
      <c r="EP156" s="395"/>
      <c r="EQ156" s="395"/>
      <c r="ER156" s="395"/>
      <c r="ES156" s="395"/>
      <c r="ET156" s="395"/>
      <c r="EU156" s="395"/>
      <c r="EV156" s="395"/>
      <c r="EW156" s="395"/>
      <c r="EX156" s="395"/>
      <c r="EY156" s="395"/>
      <c r="EZ156" s="395"/>
      <c r="FA156" s="395"/>
      <c r="FB156" s="395"/>
      <c r="FC156" s="395"/>
      <c r="FD156" s="395"/>
      <c r="FE156" s="395"/>
      <c r="FF156" s="395"/>
      <c r="FG156" s="395"/>
      <c r="FH156" s="395"/>
      <c r="FI156" s="395"/>
      <c r="FJ156" s="395"/>
      <c r="FK156" s="395"/>
      <c r="FL156" s="395"/>
      <c r="FM156" s="395"/>
      <c r="FN156" s="395"/>
      <c r="FO156" s="395"/>
      <c r="FP156" s="395"/>
      <c r="FQ156" s="395"/>
      <c r="FR156" s="395"/>
      <c r="FS156" s="395"/>
      <c r="FT156" s="395"/>
      <c r="FU156" s="395"/>
      <c r="FV156" s="395"/>
      <c r="FW156" s="395"/>
      <c r="FX156" s="395"/>
      <c r="FY156" s="395"/>
      <c r="FZ156" s="395"/>
      <c r="GA156" s="395"/>
      <c r="GB156" s="395"/>
      <c r="GC156" s="395"/>
      <c r="GD156" s="395"/>
      <c r="GE156" s="395"/>
      <c r="GF156" s="395"/>
      <c r="GG156" s="395"/>
      <c r="GH156" s="395"/>
      <c r="GI156" s="395"/>
      <c r="GJ156" s="395"/>
      <c r="GK156" s="395"/>
      <c r="GL156" s="395"/>
      <c r="GM156" s="395"/>
      <c r="GN156" s="395"/>
      <c r="GO156" s="395"/>
      <c r="GP156" s="395"/>
      <c r="GQ156" s="395"/>
      <c r="GR156" s="395"/>
      <c r="GS156" s="395"/>
      <c r="GT156" s="395"/>
      <c r="GU156" s="395"/>
      <c r="GV156" s="395"/>
      <c r="GW156" s="395"/>
      <c r="GX156" s="395"/>
      <c r="GY156" s="395"/>
      <c r="GZ156" s="395"/>
      <c r="HA156" s="395"/>
      <c r="HB156" s="395"/>
      <c r="HC156" s="395"/>
      <c r="HD156" s="395"/>
      <c r="HE156" s="395"/>
      <c r="HF156" s="395"/>
      <c r="HG156" s="395"/>
      <c r="HH156" s="395"/>
      <c r="HI156" s="395"/>
      <c r="HJ156" s="395"/>
      <c r="HK156" s="395"/>
      <c r="HL156" s="395"/>
      <c r="HM156" s="395"/>
      <c r="HN156" s="395"/>
      <c r="HO156" s="395"/>
      <c r="HP156" s="395"/>
      <c r="HQ156" s="395"/>
      <c r="HR156" s="395"/>
      <c r="HS156" s="395"/>
      <c r="HT156" s="395"/>
      <c r="HU156" s="395"/>
      <c r="HV156" s="395"/>
      <c r="HW156" s="395"/>
      <c r="HX156" s="395"/>
      <c r="HY156" s="395"/>
      <c r="HZ156" s="395"/>
      <c r="IA156" s="395"/>
      <c r="IB156" s="395"/>
      <c r="IC156" s="395"/>
      <c r="ID156" s="395"/>
      <c r="IE156" s="395"/>
      <c r="IF156" s="395"/>
      <c r="IG156" s="395"/>
      <c r="IH156" s="395"/>
      <c r="II156" s="395"/>
      <c r="IJ156" s="395"/>
      <c r="IK156" s="395"/>
      <c r="IL156" s="395"/>
      <c r="IM156" s="395"/>
      <c r="IN156" s="395"/>
      <c r="IO156" s="395"/>
      <c r="IP156" s="395"/>
      <c r="IQ156" s="395"/>
      <c r="IR156" s="395"/>
      <c r="IS156" s="395"/>
      <c r="IT156" s="395"/>
      <c r="IU156" s="395"/>
      <c r="IV156" s="395"/>
      <c r="IW156" s="395"/>
      <c r="IX156" s="395"/>
      <c r="IY156" s="395"/>
      <c r="IZ156" s="395"/>
      <c r="JA156" s="395"/>
      <c r="JB156" s="395"/>
      <c r="JC156" s="395"/>
      <c r="JD156" s="395"/>
      <c r="JE156" s="395"/>
      <c r="JF156" s="395"/>
      <c r="JG156" s="395"/>
      <c r="JH156" s="395"/>
      <c r="JI156" s="395"/>
      <c r="JJ156" s="395"/>
      <c r="JK156" s="395"/>
      <c r="JL156" s="395"/>
      <c r="JM156" s="395"/>
      <c r="JN156" s="395"/>
      <c r="JO156" s="395"/>
      <c r="JP156" s="395"/>
      <c r="JQ156" s="395"/>
      <c r="JR156" s="395"/>
      <c r="JS156" s="395"/>
      <c r="JT156" s="395"/>
      <c r="JU156" s="395"/>
      <c r="JV156" s="395"/>
      <c r="JW156" s="395"/>
      <c r="JX156" s="395"/>
      <c r="JY156" s="395"/>
      <c r="JZ156" s="395"/>
      <c r="KA156" s="395"/>
      <c r="KB156" s="395"/>
      <c r="KC156" s="395"/>
      <c r="KD156" s="395"/>
      <c r="KE156" s="395"/>
      <c r="KF156" s="395"/>
      <c r="KG156" s="395"/>
      <c r="KH156" s="395"/>
      <c r="KI156" s="395"/>
      <c r="KJ156" s="395"/>
      <c r="KK156" s="395"/>
      <c r="KL156" s="395"/>
      <c r="KM156" s="395"/>
      <c r="KN156" s="395"/>
      <c r="KO156" s="395"/>
      <c r="KP156" s="395"/>
      <c r="KQ156" s="395"/>
      <c r="KR156" s="395"/>
      <c r="KS156" s="395"/>
      <c r="KT156" s="395"/>
      <c r="KU156" s="395"/>
      <c r="KV156" s="395"/>
      <c r="KW156" s="395"/>
      <c r="KX156" s="395"/>
      <c r="KY156" s="395"/>
      <c r="KZ156" s="395"/>
      <c r="LA156" s="395"/>
      <c r="LB156" s="395"/>
      <c r="LC156" s="395"/>
      <c r="LD156" s="395"/>
      <c r="LE156" s="395"/>
      <c r="LF156" s="395"/>
      <c r="LG156" s="395"/>
      <c r="LH156" s="395"/>
      <c r="LI156" s="395"/>
      <c r="LJ156" s="395"/>
      <c r="LK156" s="395"/>
      <c r="LL156" s="395"/>
      <c r="LM156" s="395"/>
      <c r="LN156" s="395"/>
      <c r="LO156" s="395"/>
      <c r="LP156" s="395"/>
      <c r="LQ156" s="395"/>
      <c r="LR156" s="395"/>
      <c r="LS156" s="395"/>
      <c r="LT156" s="395"/>
      <c r="LU156" s="395"/>
      <c r="LV156" s="395"/>
      <c r="LW156" s="395"/>
      <c r="LX156" s="395"/>
      <c r="LY156" s="395"/>
      <c r="LZ156" s="395"/>
      <c r="MA156" s="395"/>
      <c r="MB156" s="395"/>
      <c r="MC156" s="395"/>
      <c r="MD156" s="395"/>
      <c r="ME156" s="395"/>
      <c r="MF156" s="395"/>
      <c r="MG156" s="395"/>
      <c r="MH156" s="395"/>
      <c r="MI156" s="395"/>
      <c r="MJ156" s="395"/>
      <c r="MK156" s="395"/>
      <c r="ML156" s="395"/>
      <c r="MM156" s="395"/>
      <c r="MN156" s="395"/>
      <c r="MO156" s="395"/>
      <c r="MP156" s="395"/>
      <c r="MQ156" s="395"/>
      <c r="MR156" s="395"/>
      <c r="MS156" s="395"/>
      <c r="MT156" s="395"/>
      <c r="MU156" s="395"/>
      <c r="MV156" s="395"/>
      <c r="MW156" s="395"/>
      <c r="MX156" s="395"/>
      <c r="MY156" s="395"/>
      <c r="MZ156" s="395"/>
      <c r="NA156" s="395"/>
      <c r="NB156" s="395"/>
      <c r="NC156" s="395"/>
      <c r="ND156" s="395"/>
      <c r="NE156" s="395"/>
      <c r="NF156" s="395"/>
      <c r="NG156" s="395"/>
      <c r="NH156" s="395"/>
      <c r="NI156" s="395"/>
      <c r="NJ156" s="395"/>
      <c r="NK156" s="395"/>
      <c r="NL156" s="395"/>
      <c r="NM156" s="395"/>
      <c r="NN156" s="395"/>
      <c r="NO156" s="395"/>
      <c r="NP156" s="395"/>
      <c r="NQ156" s="395"/>
      <c r="NR156" s="395"/>
      <c r="NS156" s="395"/>
      <c r="NT156" s="395"/>
      <c r="NU156" s="395"/>
      <c r="NV156" s="395"/>
      <c r="NW156" s="395"/>
      <c r="NX156" s="395"/>
      <c r="NY156" s="395"/>
      <c r="NZ156" s="395"/>
      <c r="OA156" s="395"/>
      <c r="OB156" s="395"/>
      <c r="OC156" s="395"/>
      <c r="OD156" s="395"/>
      <c r="OE156" s="395"/>
      <c r="OF156" s="395"/>
      <c r="OG156" s="395"/>
      <c r="OH156" s="395"/>
      <c r="OI156" s="395"/>
      <c r="OJ156" s="395"/>
      <c r="OK156" s="395"/>
      <c r="OL156" s="395"/>
      <c r="OM156" s="395"/>
      <c r="ON156" s="395"/>
      <c r="OO156" s="395"/>
      <c r="OP156" s="395"/>
      <c r="OQ156" s="395"/>
      <c r="OR156" s="395"/>
      <c r="OS156" s="395"/>
      <c r="OT156" s="395"/>
      <c r="OU156" s="395"/>
      <c r="OV156" s="395"/>
      <c r="OW156" s="395"/>
      <c r="OX156" s="395"/>
      <c r="OY156" s="395"/>
      <c r="OZ156" s="395"/>
      <c r="PA156" s="395"/>
      <c r="PB156" s="395"/>
      <c r="PC156" s="395"/>
      <c r="PD156" s="395"/>
      <c r="PE156" s="395"/>
      <c r="PF156" s="395"/>
      <c r="PG156" s="395"/>
      <c r="PH156" s="395"/>
      <c r="PI156" s="395"/>
      <c r="PJ156" s="395"/>
      <c r="PK156" s="395"/>
      <c r="PL156" s="395"/>
      <c r="PM156" s="395"/>
      <c r="PN156" s="395"/>
      <c r="PO156" s="395"/>
      <c r="PP156" s="395"/>
      <c r="PQ156" s="395"/>
      <c r="PR156" s="395"/>
      <c r="PS156" s="395"/>
      <c r="PT156" s="395"/>
      <c r="PU156" s="395"/>
      <c r="PV156" s="395"/>
      <c r="PW156" s="395"/>
      <c r="PX156" s="395"/>
      <c r="PY156" s="395"/>
      <c r="PZ156" s="395"/>
      <c r="QA156" s="395"/>
      <c r="QB156" s="395"/>
      <c r="QC156" s="395"/>
      <c r="QD156" s="395"/>
      <c r="QE156" s="395"/>
      <c r="QF156" s="395"/>
      <c r="QG156" s="395"/>
      <c r="QH156" s="395"/>
      <c r="QI156" s="395"/>
      <c r="QJ156" s="395"/>
      <c r="QK156" s="395"/>
      <c r="QL156" s="395"/>
      <c r="QM156" s="395"/>
      <c r="QN156" s="395"/>
      <c r="QO156" s="395"/>
      <c r="QP156" s="395"/>
      <c r="QQ156" s="395"/>
      <c r="QR156" s="395"/>
      <c r="QS156" s="395"/>
      <c r="QT156" s="395"/>
      <c r="QU156" s="395"/>
      <c r="QV156" s="395"/>
      <c r="QW156" s="395"/>
      <c r="QX156" s="395"/>
      <c r="QY156" s="395"/>
      <c r="QZ156" s="395"/>
      <c r="RA156" s="395"/>
      <c r="RB156" s="395"/>
      <c r="RC156" s="395"/>
      <c r="RD156" s="395"/>
      <c r="RE156" s="395"/>
      <c r="RF156" s="395"/>
      <c r="RG156" s="395"/>
      <c r="RH156" s="395"/>
      <c r="RI156" s="395"/>
      <c r="RJ156" s="395"/>
      <c r="RK156" s="395"/>
      <c r="RL156" s="395"/>
      <c r="RM156" s="395"/>
      <c r="RN156" s="395"/>
      <c r="RO156" s="395"/>
      <c r="RP156" s="395"/>
      <c r="RQ156" s="395"/>
      <c r="RR156" s="395"/>
      <c r="RS156" s="395"/>
      <c r="RT156" s="395"/>
      <c r="RU156" s="395"/>
      <c r="RV156" s="395"/>
      <c r="RW156" s="395"/>
      <c r="RX156" s="395"/>
      <c r="RY156" s="395"/>
      <c r="RZ156" s="395"/>
      <c r="SA156" s="395"/>
      <c r="SB156" s="395"/>
      <c r="SC156" s="395"/>
      <c r="SD156" s="395"/>
      <c r="SE156" s="395"/>
      <c r="SF156" s="395"/>
      <c r="SG156" s="395"/>
      <c r="SH156" s="395"/>
      <c r="SI156" s="395"/>
      <c r="SJ156" s="395"/>
      <c r="SK156" s="395"/>
      <c r="SL156" s="395"/>
      <c r="SM156" s="395"/>
      <c r="SN156" s="395"/>
      <c r="SO156" s="395"/>
      <c r="SP156" s="395"/>
      <c r="SQ156" s="395"/>
      <c r="SR156" s="395"/>
      <c r="SS156" s="395"/>
      <c r="ST156" s="395"/>
      <c r="SU156" s="395"/>
      <c r="SV156" s="395"/>
      <c r="SW156" s="395"/>
      <c r="SX156" s="395"/>
      <c r="SY156" s="395"/>
      <c r="SZ156" s="395"/>
      <c r="TA156" s="395"/>
      <c r="TB156" s="395"/>
      <c r="TC156" s="395"/>
      <c r="TD156" s="395"/>
      <c r="TE156" s="395"/>
      <c r="TF156" s="395"/>
      <c r="TG156" s="395"/>
      <c r="TH156" s="395"/>
      <c r="TI156" s="395"/>
      <c r="TJ156" s="395"/>
      <c r="TK156" s="395"/>
      <c r="TL156" s="395"/>
      <c r="TM156" s="395"/>
      <c r="TN156" s="395"/>
      <c r="TO156" s="395"/>
      <c r="TP156" s="395"/>
      <c r="TQ156" s="395"/>
      <c r="TR156" s="395"/>
      <c r="TS156" s="395"/>
      <c r="TT156" s="395"/>
      <c r="TU156" s="395"/>
      <c r="TV156" s="395"/>
      <c r="TW156" s="395"/>
      <c r="TX156" s="395"/>
      <c r="TY156" s="395"/>
      <c r="TZ156" s="395"/>
      <c r="UA156" s="395"/>
      <c r="UB156" s="395"/>
      <c r="UC156" s="395"/>
      <c r="UD156" s="395"/>
      <c r="UE156" s="395"/>
      <c r="UF156" s="395"/>
      <c r="UG156" s="395"/>
      <c r="UH156" s="395"/>
      <c r="UI156" s="395"/>
      <c r="UJ156" s="395"/>
      <c r="UK156" s="395"/>
      <c r="UL156" s="395"/>
      <c r="UM156" s="395"/>
      <c r="UN156" s="395"/>
      <c r="UO156" s="395"/>
      <c r="UP156" s="395"/>
      <c r="UQ156" s="395"/>
      <c r="UR156" s="395"/>
      <c r="US156" s="395"/>
      <c r="UT156" s="395"/>
      <c r="UU156" s="395"/>
      <c r="UV156" s="395"/>
      <c r="UW156" s="395"/>
      <c r="UX156" s="395"/>
      <c r="UY156" s="395"/>
      <c r="UZ156" s="395"/>
      <c r="VA156" s="395"/>
      <c r="VB156" s="395"/>
      <c r="VC156" s="395"/>
      <c r="VD156" s="395"/>
      <c r="VE156" s="395"/>
      <c r="VF156" s="395"/>
      <c r="VG156" s="395"/>
      <c r="VH156" s="395"/>
      <c r="VI156" s="395"/>
      <c r="VJ156" s="395"/>
      <c r="VK156" s="395"/>
      <c r="VL156" s="395"/>
      <c r="VM156" s="395"/>
      <c r="VN156" s="395"/>
      <c r="VO156" s="395"/>
      <c r="VP156" s="395"/>
      <c r="VQ156" s="395"/>
      <c r="VR156" s="395"/>
      <c r="VS156" s="395"/>
      <c r="VT156" s="395"/>
      <c r="VU156" s="395"/>
      <c r="VV156" s="395"/>
      <c r="VW156" s="395"/>
      <c r="VX156" s="395"/>
      <c r="VY156" s="395"/>
      <c r="VZ156" s="395"/>
      <c r="WA156" s="395"/>
      <c r="WB156" s="395"/>
      <c r="WC156" s="395"/>
      <c r="WD156" s="395"/>
      <c r="WE156" s="395"/>
      <c r="WF156" s="395"/>
      <c r="WG156" s="395"/>
      <c r="WH156" s="395"/>
      <c r="WI156" s="395"/>
      <c r="WJ156" s="395"/>
      <c r="WK156" s="395"/>
      <c r="WL156" s="395"/>
      <c r="WM156" s="395"/>
      <c r="WN156" s="395"/>
      <c r="WO156" s="395"/>
      <c r="WP156" s="395"/>
      <c r="WQ156" s="395"/>
      <c r="WR156" s="395"/>
      <c r="WS156" s="395"/>
      <c r="WT156" s="395"/>
      <c r="WU156" s="395"/>
      <c r="WV156" s="395"/>
      <c r="WW156" s="395"/>
      <c r="WX156" s="395"/>
      <c r="WY156" s="395"/>
      <c r="WZ156" s="395"/>
      <c r="XA156" s="395"/>
      <c r="XB156" s="395"/>
      <c r="XC156" s="395"/>
      <c r="XD156" s="395"/>
      <c r="XE156" s="395"/>
      <c r="XF156" s="395"/>
      <c r="XG156" s="395"/>
      <c r="XH156" s="395"/>
      <c r="XI156" s="395"/>
      <c r="XJ156" s="395"/>
      <c r="XK156" s="395"/>
      <c r="XL156" s="395"/>
      <c r="XM156" s="395"/>
      <c r="XN156" s="395"/>
      <c r="XO156" s="395"/>
      <c r="XP156" s="395"/>
      <c r="XQ156" s="395"/>
      <c r="XR156" s="395"/>
      <c r="XS156" s="395"/>
      <c r="XT156" s="395"/>
      <c r="XU156" s="395"/>
      <c r="XV156" s="395"/>
      <c r="XW156" s="395"/>
      <c r="XX156" s="395"/>
      <c r="XY156" s="395"/>
      <c r="XZ156" s="395"/>
      <c r="YA156" s="395"/>
      <c r="YB156" s="395"/>
      <c r="YC156" s="395"/>
      <c r="YD156" s="395"/>
      <c r="YE156" s="395"/>
      <c r="YF156" s="395"/>
      <c r="YG156" s="395"/>
      <c r="YH156" s="395"/>
      <c r="YI156" s="395"/>
      <c r="YJ156" s="395"/>
      <c r="YK156" s="395"/>
      <c r="YL156" s="395"/>
      <c r="YM156" s="395"/>
      <c r="YN156" s="395"/>
      <c r="YO156" s="395"/>
      <c r="YP156" s="395"/>
      <c r="YQ156" s="395"/>
      <c r="YR156" s="395"/>
      <c r="YS156" s="395"/>
      <c r="YT156" s="395"/>
      <c r="YU156" s="395"/>
      <c r="YV156" s="395"/>
      <c r="YW156" s="395"/>
      <c r="YX156" s="395"/>
      <c r="YY156" s="395"/>
      <c r="YZ156" s="395"/>
      <c r="ZA156" s="395"/>
      <c r="ZB156" s="395"/>
      <c r="ZC156" s="395"/>
      <c r="ZD156" s="395"/>
      <c r="ZE156" s="395"/>
      <c r="ZF156" s="395"/>
      <c r="ZG156" s="395"/>
      <c r="ZH156" s="395"/>
      <c r="ZI156" s="395"/>
      <c r="ZJ156" s="395"/>
      <c r="ZK156" s="395"/>
      <c r="ZL156" s="395"/>
      <c r="ZM156" s="395"/>
      <c r="ZN156" s="395"/>
      <c r="ZO156" s="395"/>
      <c r="ZP156" s="395"/>
      <c r="ZQ156" s="395"/>
      <c r="ZR156" s="395"/>
      <c r="ZS156" s="395"/>
      <c r="ZT156" s="395"/>
      <c r="ZU156" s="395"/>
      <c r="ZV156" s="395"/>
      <c r="ZW156" s="395"/>
      <c r="ZX156" s="395"/>
      <c r="ZY156" s="395"/>
      <c r="ZZ156" s="395"/>
      <c r="AAA156" s="395"/>
      <c r="AAB156" s="395"/>
      <c r="AAC156" s="395"/>
      <c r="AAD156" s="395"/>
      <c r="AAE156" s="395"/>
      <c r="AAF156" s="395"/>
      <c r="AAG156" s="395"/>
      <c r="AAH156" s="395"/>
      <c r="AAI156" s="395"/>
      <c r="AAJ156" s="395"/>
      <c r="AAK156" s="395"/>
      <c r="AAL156" s="395"/>
      <c r="AAM156" s="395"/>
      <c r="AAN156" s="395"/>
      <c r="AAO156" s="395"/>
      <c r="AAP156" s="395"/>
      <c r="AAQ156" s="395"/>
      <c r="AAR156" s="395"/>
      <c r="AAS156" s="395"/>
      <c r="AAT156" s="395"/>
      <c r="AAU156" s="395"/>
      <c r="AAV156" s="395"/>
      <c r="AAW156" s="395"/>
      <c r="AAX156" s="395"/>
      <c r="AAY156" s="395"/>
      <c r="AAZ156" s="395"/>
      <c r="ABA156" s="395"/>
      <c r="ABB156" s="395"/>
      <c r="ABC156" s="395"/>
      <c r="ABD156" s="395"/>
      <c r="ABE156" s="395"/>
      <c r="ABF156" s="395"/>
      <c r="ABG156" s="395"/>
      <c r="ABH156" s="395"/>
      <c r="ABI156" s="395"/>
      <c r="ABJ156" s="395"/>
      <c r="ABK156" s="395"/>
      <c r="ABL156" s="395"/>
      <c r="ABM156" s="395"/>
      <c r="ABN156" s="395"/>
      <c r="ABO156" s="395"/>
      <c r="ABP156" s="395"/>
      <c r="ABQ156" s="395"/>
      <c r="ABR156" s="395"/>
      <c r="ABS156" s="395"/>
      <c r="ABT156" s="395"/>
      <c r="ABU156" s="395"/>
      <c r="ABV156" s="395"/>
      <c r="ABW156" s="395"/>
      <c r="ABX156" s="395"/>
      <c r="ABY156" s="395"/>
      <c r="ABZ156" s="395"/>
      <c r="ACA156" s="395"/>
      <c r="ACB156" s="395"/>
      <c r="ACC156" s="395"/>
      <c r="ACD156" s="395"/>
      <c r="ACE156" s="395"/>
      <c r="ACF156" s="395"/>
      <c r="ACG156" s="395"/>
      <c r="ACH156" s="395"/>
      <c r="ACI156" s="395"/>
      <c r="ACJ156" s="395"/>
      <c r="ACK156" s="395"/>
      <c r="ACL156" s="395"/>
      <c r="ACM156" s="395"/>
      <c r="ACN156" s="395"/>
      <c r="ACO156" s="395"/>
      <c r="ACP156" s="395"/>
      <c r="ACQ156" s="395"/>
      <c r="ACR156" s="395"/>
      <c r="ACS156" s="395"/>
      <c r="ACT156" s="395"/>
      <c r="ACU156" s="395"/>
      <c r="ACV156" s="395"/>
      <c r="ACW156" s="395"/>
      <c r="ACX156" s="395"/>
      <c r="ACY156" s="395"/>
      <c r="ACZ156" s="395"/>
      <c r="ADA156" s="395"/>
      <c r="ADB156" s="395"/>
      <c r="ADC156" s="395"/>
      <c r="ADD156" s="395"/>
      <c r="ADE156" s="395"/>
      <c r="ADF156" s="395"/>
      <c r="ADG156" s="395"/>
      <c r="ADH156" s="395"/>
      <c r="ADI156" s="395"/>
      <c r="ADJ156" s="395"/>
      <c r="ADK156" s="395"/>
      <c r="ADL156" s="395"/>
      <c r="ADM156" s="395"/>
      <c r="ADN156" s="395"/>
      <c r="ADO156" s="395"/>
      <c r="ADP156" s="395"/>
      <c r="ADQ156" s="395"/>
      <c r="ADR156" s="395"/>
      <c r="ADS156" s="395"/>
      <c r="ADT156" s="395"/>
      <c r="ADU156" s="395"/>
      <c r="ADV156" s="395"/>
      <c r="ADW156" s="395"/>
      <c r="ADX156" s="395"/>
      <c r="ADY156" s="395"/>
      <c r="ADZ156" s="395"/>
      <c r="AEA156" s="395"/>
      <c r="AEB156" s="395"/>
      <c r="AEC156" s="395"/>
      <c r="AED156" s="395"/>
      <c r="AEE156" s="395"/>
      <c r="AEF156" s="395"/>
      <c r="AEG156" s="395"/>
      <c r="AEH156" s="395"/>
      <c r="AEI156" s="395"/>
      <c r="AEJ156" s="395"/>
      <c r="AEK156" s="395"/>
      <c r="AEL156" s="395"/>
      <c r="AEM156" s="395"/>
      <c r="AEN156" s="395"/>
      <c r="AEO156" s="395"/>
      <c r="AEP156" s="395"/>
      <c r="AEQ156" s="395"/>
      <c r="AER156" s="395"/>
      <c r="AES156" s="395"/>
      <c r="AET156" s="395"/>
      <c r="AEU156" s="395"/>
      <c r="AEV156" s="395"/>
      <c r="AEW156" s="395"/>
      <c r="AEX156" s="395"/>
      <c r="AEY156" s="395"/>
      <c r="AEZ156" s="395"/>
      <c r="AFA156" s="395"/>
      <c r="AFB156" s="395"/>
      <c r="AFC156" s="395"/>
      <c r="AFD156" s="395"/>
      <c r="AFE156" s="395"/>
      <c r="AFF156" s="395"/>
      <c r="AFG156" s="395"/>
      <c r="AFH156" s="395"/>
      <c r="AFI156" s="395"/>
      <c r="AFJ156" s="395"/>
      <c r="AFK156" s="395"/>
      <c r="AFL156" s="395"/>
      <c r="AFM156" s="395"/>
      <c r="AFN156" s="395"/>
      <c r="AFO156" s="395"/>
      <c r="AFP156" s="395"/>
      <c r="AFQ156" s="395"/>
      <c r="AFR156" s="395"/>
      <c r="AFS156" s="395"/>
      <c r="AFT156" s="395"/>
      <c r="AFU156" s="395"/>
      <c r="AFV156" s="395"/>
      <c r="AFW156" s="395"/>
      <c r="AFX156" s="395"/>
      <c r="AFY156" s="395"/>
      <c r="AFZ156" s="395"/>
      <c r="AGA156" s="395"/>
      <c r="AGB156" s="395"/>
      <c r="AGC156" s="395"/>
      <c r="AGD156" s="395"/>
      <c r="AGE156" s="395"/>
      <c r="AGF156" s="395"/>
      <c r="AGG156" s="395"/>
      <c r="AGH156" s="395"/>
      <c r="AGI156" s="395"/>
      <c r="AGJ156" s="395"/>
      <c r="AGK156" s="395"/>
      <c r="AGL156" s="395"/>
      <c r="AGM156" s="395"/>
      <c r="AGN156" s="395"/>
      <c r="AGO156" s="395"/>
      <c r="AGP156" s="395"/>
      <c r="AGQ156" s="395"/>
      <c r="AGR156" s="395"/>
      <c r="AGS156" s="395"/>
      <c r="AGT156" s="395"/>
      <c r="AGU156" s="395"/>
      <c r="AGV156" s="395"/>
      <c r="AGW156" s="395"/>
      <c r="AGX156" s="395"/>
      <c r="AGY156" s="395"/>
      <c r="AGZ156" s="395"/>
      <c r="AHA156" s="395"/>
      <c r="AHB156" s="395"/>
      <c r="AHC156" s="395"/>
      <c r="AHD156" s="395"/>
      <c r="AHE156" s="395"/>
      <c r="AHF156" s="395"/>
      <c r="AHG156" s="395"/>
      <c r="AHH156" s="395"/>
      <c r="AHI156" s="395"/>
      <c r="AHJ156" s="395"/>
      <c r="AHK156" s="395"/>
      <c r="AHL156" s="395"/>
      <c r="AHM156" s="395"/>
      <c r="AHN156" s="395"/>
      <c r="AHO156" s="395"/>
      <c r="AHP156" s="395"/>
      <c r="AHQ156" s="395"/>
      <c r="AHR156" s="395"/>
      <c r="AHS156" s="395"/>
      <c r="AHT156" s="395"/>
      <c r="AHU156" s="395"/>
      <c r="AHV156" s="395"/>
      <c r="AHW156" s="395"/>
      <c r="AHX156" s="395"/>
      <c r="AHY156" s="395"/>
      <c r="AHZ156" s="395"/>
      <c r="AIA156" s="395"/>
      <c r="AIB156" s="395"/>
      <c r="AIC156" s="395"/>
      <c r="AID156" s="395"/>
      <c r="AIE156" s="395"/>
      <c r="AIF156" s="395"/>
      <c r="AIG156" s="395"/>
      <c r="AIH156" s="395"/>
      <c r="AII156" s="395"/>
      <c r="AIJ156" s="395"/>
      <c r="AIK156" s="395"/>
      <c r="AIL156" s="395"/>
      <c r="AIM156" s="395"/>
      <c r="AIN156" s="395"/>
      <c r="AIO156" s="395"/>
      <c r="AIP156" s="395"/>
      <c r="AIQ156" s="395"/>
      <c r="AIR156" s="395"/>
      <c r="AIS156" s="395"/>
      <c r="AIT156" s="395"/>
      <c r="AIU156" s="395"/>
      <c r="AIV156" s="395"/>
      <c r="AIW156" s="395"/>
      <c r="AIX156" s="395"/>
      <c r="AIY156" s="395"/>
      <c r="AIZ156" s="395"/>
      <c r="AJA156" s="395"/>
      <c r="AJB156" s="395"/>
      <c r="AJC156" s="395"/>
      <c r="AJD156" s="395"/>
      <c r="AJE156" s="395"/>
      <c r="AJF156" s="395"/>
      <c r="AJG156" s="395"/>
      <c r="AJH156" s="395"/>
      <c r="AJI156" s="395"/>
      <c r="AJJ156" s="395"/>
      <c r="AJK156" s="395"/>
      <c r="AJL156" s="395"/>
      <c r="AJM156" s="395"/>
      <c r="AJN156" s="395"/>
      <c r="AJO156" s="395"/>
      <c r="AJP156" s="395"/>
      <c r="AJQ156" s="395"/>
      <c r="AJR156" s="395"/>
      <c r="AJS156" s="395"/>
      <c r="AJT156" s="395"/>
      <c r="AJU156" s="395"/>
      <c r="AJV156" s="395"/>
      <c r="AJW156" s="395"/>
      <c r="AJX156" s="395"/>
      <c r="AJY156" s="395"/>
      <c r="AJZ156" s="395"/>
      <c r="AKA156" s="395"/>
      <c r="AKB156" s="395"/>
      <c r="AKC156" s="395"/>
      <c r="AKD156" s="395"/>
      <c r="AKE156" s="395"/>
      <c r="AKF156" s="395"/>
      <c r="AKG156" s="395"/>
      <c r="AKH156" s="395"/>
      <c r="AKI156" s="395"/>
      <c r="AKJ156" s="395"/>
      <c r="AKK156" s="395"/>
      <c r="AKL156" s="395"/>
      <c r="AKM156" s="395"/>
      <c r="AKN156" s="395"/>
      <c r="AKO156" s="395"/>
      <c r="AKP156" s="395"/>
      <c r="AKQ156" s="395"/>
      <c r="AKR156" s="395"/>
      <c r="AKS156" s="395"/>
      <c r="AKT156" s="395"/>
      <c r="AKU156" s="395"/>
      <c r="AKV156" s="395"/>
      <c r="AKW156" s="395"/>
      <c r="AKX156" s="395"/>
      <c r="AKY156" s="395"/>
      <c r="AKZ156" s="395"/>
      <c r="ALA156" s="395"/>
      <c r="ALB156" s="395"/>
      <c r="ALC156" s="395"/>
      <c r="ALD156" s="395"/>
      <c r="ALE156" s="395"/>
      <c r="ALF156" s="395"/>
      <c r="ALG156" s="395"/>
      <c r="ALH156" s="395"/>
      <c r="ALI156" s="395"/>
      <c r="ALJ156" s="395"/>
      <c r="ALK156" s="395"/>
      <c r="ALL156" s="395"/>
      <c r="ALM156" s="395"/>
      <c r="ALN156" s="395"/>
      <c r="ALO156" s="395"/>
      <c r="ALP156" s="395"/>
      <c r="ALQ156" s="395"/>
      <c r="ALR156" s="395"/>
      <c r="ALS156" s="395"/>
      <c r="ALT156" s="395"/>
      <c r="ALU156" s="395"/>
      <c r="ALV156" s="395"/>
      <c r="ALW156" s="395"/>
      <c r="ALX156" s="395"/>
      <c r="ALY156" s="395"/>
      <c r="ALZ156" s="395"/>
      <c r="AMA156" s="395"/>
      <c r="AMB156" s="395"/>
      <c r="AMC156" s="395"/>
      <c r="AMD156" s="395"/>
      <c r="AME156" s="395"/>
      <c r="AMF156" s="395"/>
      <c r="AMG156" s="395"/>
      <c r="AMH156" s="395"/>
      <c r="AMI156" s="395"/>
      <c r="AMJ156" s="395"/>
      <c r="AMK156" s="395"/>
      <c r="AML156" s="395"/>
      <c r="AMM156" s="395"/>
      <c r="AMN156" s="395"/>
      <c r="AMO156" s="395"/>
      <c r="AMP156" s="395"/>
      <c r="AMQ156" s="395"/>
      <c r="AMR156" s="395"/>
      <c r="AMS156" s="395"/>
      <c r="AMT156" s="395"/>
      <c r="AMU156" s="395"/>
      <c r="AMV156" s="395"/>
      <c r="AMW156" s="395"/>
      <c r="AMX156" s="395"/>
      <c r="AMY156" s="395"/>
      <c r="AMZ156" s="395"/>
      <c r="ANA156" s="395"/>
      <c r="ANB156" s="395"/>
      <c r="ANC156" s="395"/>
      <c r="AND156" s="395"/>
      <c r="ANE156" s="395"/>
      <c r="ANF156" s="395"/>
      <c r="ANG156" s="395"/>
      <c r="ANH156" s="395"/>
      <c r="ANI156" s="395"/>
      <c r="ANJ156" s="395"/>
      <c r="ANK156" s="395"/>
      <c r="ANL156" s="395"/>
      <c r="ANM156" s="395"/>
      <c r="ANN156" s="395"/>
      <c r="ANO156" s="395"/>
      <c r="ANP156" s="395"/>
      <c r="ANQ156" s="395"/>
      <c r="ANR156" s="395"/>
      <c r="ANS156" s="395"/>
      <c r="ANT156" s="395"/>
      <c r="ANU156" s="395"/>
      <c r="ANV156" s="395"/>
      <c r="ANW156" s="395"/>
      <c r="ANX156" s="395"/>
      <c r="ANY156" s="395"/>
      <c r="ANZ156" s="395"/>
      <c r="AOA156" s="395"/>
      <c r="AOB156" s="395"/>
      <c r="AOC156" s="395"/>
      <c r="AOD156" s="395"/>
      <c r="AOE156" s="395"/>
      <c r="AOF156" s="395"/>
      <c r="AOG156" s="395"/>
      <c r="AOH156" s="395"/>
      <c r="AOI156" s="395"/>
      <c r="AOJ156" s="395"/>
      <c r="AOK156" s="395"/>
      <c r="AOL156" s="395"/>
      <c r="AOM156" s="395"/>
      <c r="AON156" s="395"/>
      <c r="AOO156" s="395"/>
      <c r="AOP156" s="395"/>
      <c r="AOQ156" s="395"/>
      <c r="AOR156" s="395"/>
      <c r="AOS156" s="395"/>
      <c r="AOT156" s="395"/>
      <c r="AOU156" s="395"/>
      <c r="AOV156" s="395"/>
      <c r="AOW156" s="395"/>
      <c r="AOX156" s="395"/>
      <c r="AOY156" s="395"/>
      <c r="AOZ156" s="395"/>
      <c r="APA156" s="395"/>
      <c r="APB156" s="395"/>
      <c r="APC156" s="395"/>
      <c r="APD156" s="395"/>
      <c r="APE156" s="395"/>
      <c r="APF156" s="395"/>
      <c r="APG156" s="395"/>
      <c r="APH156" s="395"/>
      <c r="API156" s="395"/>
      <c r="APJ156" s="395"/>
      <c r="APK156" s="395"/>
      <c r="APL156" s="395"/>
      <c r="APM156" s="395"/>
      <c r="APN156" s="395"/>
      <c r="APO156" s="395"/>
      <c r="APP156" s="395"/>
      <c r="APQ156" s="395"/>
      <c r="APR156" s="395"/>
      <c r="APS156" s="395"/>
      <c r="APT156" s="395"/>
      <c r="APU156" s="395"/>
      <c r="APV156" s="395"/>
      <c r="APW156" s="395"/>
      <c r="APX156" s="395"/>
      <c r="APY156" s="395"/>
      <c r="APZ156" s="395"/>
      <c r="AQA156" s="395"/>
      <c r="AQB156" s="395"/>
      <c r="AQC156" s="395"/>
      <c r="AQD156" s="395"/>
      <c r="AQE156" s="395"/>
      <c r="AQF156" s="395"/>
      <c r="AQG156" s="395"/>
      <c r="AQH156" s="395"/>
      <c r="AQI156" s="395"/>
      <c r="AQJ156" s="395"/>
      <c r="AQK156" s="395"/>
      <c r="AQL156" s="395"/>
      <c r="AQM156" s="395"/>
      <c r="AQN156" s="395"/>
      <c r="AQO156" s="395"/>
      <c r="AQP156" s="395"/>
      <c r="AQQ156" s="395"/>
      <c r="AQR156" s="395"/>
      <c r="AQS156" s="395"/>
      <c r="AQT156" s="395"/>
      <c r="AQU156" s="395"/>
      <c r="AQV156" s="395"/>
      <c r="AQW156" s="395"/>
      <c r="AQX156" s="395"/>
      <c r="AQY156" s="395"/>
      <c r="AQZ156" s="395"/>
      <c r="ARA156" s="395"/>
      <c r="ARB156" s="395"/>
      <c r="ARC156" s="395"/>
      <c r="ARD156" s="395"/>
      <c r="ARE156" s="395"/>
      <c r="ARF156" s="395"/>
      <c r="ARG156" s="395"/>
      <c r="ARH156" s="395"/>
      <c r="ARI156" s="395"/>
      <c r="ARJ156" s="395"/>
      <c r="ARK156" s="395"/>
      <c r="ARL156" s="395"/>
      <c r="ARM156" s="395"/>
      <c r="ARN156" s="395"/>
      <c r="ARO156" s="395"/>
      <c r="ARP156" s="395"/>
      <c r="ARQ156" s="395"/>
      <c r="ARR156" s="395"/>
      <c r="ARS156" s="395"/>
      <c r="ART156" s="395"/>
      <c r="ARU156" s="395"/>
      <c r="ARV156" s="395"/>
      <c r="ARW156" s="395"/>
      <c r="ARX156" s="395"/>
      <c r="ARY156" s="395"/>
      <c r="ARZ156" s="395"/>
      <c r="ASA156" s="395"/>
      <c r="ASB156" s="395"/>
      <c r="ASC156" s="395"/>
      <c r="ASD156" s="395"/>
      <c r="ASE156" s="395"/>
      <c r="ASF156" s="395"/>
      <c r="ASG156" s="395"/>
      <c r="ASH156" s="395"/>
      <c r="ASI156" s="395"/>
      <c r="ASJ156" s="395"/>
      <c r="ASK156" s="395"/>
      <c r="ASL156" s="395"/>
      <c r="ASM156" s="395"/>
      <c r="ASN156" s="395"/>
      <c r="ASO156" s="395"/>
      <c r="ASP156" s="395"/>
      <c r="ASQ156" s="395"/>
      <c r="ASR156" s="395"/>
      <c r="ASS156" s="395"/>
      <c r="AST156" s="395"/>
      <c r="ASU156" s="395"/>
      <c r="ASV156" s="395"/>
      <c r="ASW156" s="395"/>
      <c r="ASX156" s="395"/>
      <c r="ASY156" s="395"/>
      <c r="ASZ156" s="395"/>
      <c r="ATA156" s="395"/>
      <c r="ATB156" s="395"/>
      <c r="ATC156" s="395"/>
      <c r="ATD156" s="395"/>
      <c r="ATE156" s="395"/>
      <c r="ATF156" s="395"/>
      <c r="ATG156" s="395"/>
      <c r="ATH156" s="395"/>
      <c r="ATI156" s="395"/>
      <c r="ATJ156" s="395"/>
      <c r="ATK156" s="395"/>
      <c r="ATL156" s="395"/>
      <c r="ATM156" s="395"/>
      <c r="ATN156" s="395"/>
      <c r="ATO156" s="395"/>
      <c r="ATP156" s="395"/>
      <c r="ATQ156" s="395"/>
      <c r="ATR156" s="395"/>
      <c r="ATS156" s="395"/>
      <c r="ATT156" s="395"/>
      <c r="ATU156" s="395"/>
      <c r="ATV156" s="395"/>
      <c r="ATW156" s="395"/>
      <c r="ATX156" s="395"/>
      <c r="ATY156" s="395"/>
      <c r="ATZ156" s="395"/>
      <c r="AUA156" s="395"/>
      <c r="AUB156" s="395"/>
      <c r="AUC156" s="395"/>
      <c r="AUD156" s="395"/>
      <c r="AUE156" s="395"/>
      <c r="AUF156" s="395"/>
      <c r="AUG156" s="395"/>
      <c r="AUH156" s="395"/>
      <c r="AUI156" s="395"/>
      <c r="AUJ156" s="395"/>
      <c r="AUK156" s="395"/>
      <c r="AUL156" s="395"/>
      <c r="AUM156" s="395"/>
      <c r="AUN156" s="395"/>
      <c r="AUO156" s="395"/>
      <c r="AUP156" s="395"/>
      <c r="AUQ156" s="395"/>
      <c r="AUR156" s="395"/>
      <c r="AUS156" s="395"/>
      <c r="AUT156" s="395"/>
      <c r="AUU156" s="395"/>
      <c r="AUV156" s="395"/>
      <c r="AUW156" s="395"/>
      <c r="AUX156" s="395"/>
      <c r="AUY156" s="395"/>
      <c r="AUZ156" s="395"/>
      <c r="AVA156" s="395"/>
      <c r="AVB156" s="395"/>
      <c r="AVC156" s="395"/>
      <c r="AVD156" s="395"/>
      <c r="AVE156" s="395"/>
      <c r="AVF156" s="395"/>
      <c r="AVG156" s="395"/>
      <c r="AVH156" s="395"/>
      <c r="AVI156" s="395"/>
      <c r="AVJ156" s="395"/>
      <c r="AVK156" s="395"/>
      <c r="AVL156" s="395"/>
      <c r="AVM156" s="395"/>
      <c r="AVN156" s="395"/>
      <c r="AVO156" s="395"/>
      <c r="AVP156" s="395"/>
      <c r="AVQ156" s="395"/>
      <c r="AVR156" s="395"/>
      <c r="AVS156" s="395"/>
      <c r="AVT156" s="395"/>
      <c r="AVU156" s="395"/>
      <c r="AVV156" s="395"/>
      <c r="AVW156" s="395"/>
      <c r="AVX156" s="395"/>
      <c r="AVY156" s="395"/>
      <c r="AVZ156" s="395"/>
      <c r="AWA156" s="395"/>
      <c r="AWB156" s="395"/>
      <c r="AWC156" s="395"/>
      <c r="AWD156" s="395"/>
      <c r="AWE156" s="395"/>
      <c r="AWF156" s="395"/>
      <c r="AWG156" s="395"/>
      <c r="AWH156" s="395"/>
      <c r="AWI156" s="395"/>
      <c r="AWJ156" s="395"/>
      <c r="AWK156" s="395"/>
      <c r="AWL156" s="395"/>
      <c r="AWM156" s="395"/>
      <c r="AWN156" s="395"/>
      <c r="AWO156" s="395"/>
      <c r="AWP156" s="395"/>
      <c r="AWQ156" s="395"/>
      <c r="AWR156" s="395"/>
      <c r="AWS156" s="395"/>
      <c r="AWT156" s="395"/>
      <c r="AWU156" s="395"/>
      <c r="AWV156" s="395"/>
      <c r="AWW156" s="395"/>
      <c r="AWX156" s="395"/>
      <c r="AWY156" s="395"/>
      <c r="AWZ156" s="395"/>
      <c r="AXA156" s="395"/>
      <c r="AXB156" s="395"/>
      <c r="AXC156" s="395"/>
      <c r="AXD156" s="395"/>
      <c r="AXE156" s="395"/>
      <c r="AXF156" s="395"/>
      <c r="AXG156" s="395"/>
      <c r="AXH156" s="395"/>
      <c r="AXI156" s="395"/>
      <c r="AXJ156" s="395"/>
      <c r="AXK156" s="395"/>
      <c r="AXL156" s="395"/>
      <c r="AXM156" s="395"/>
      <c r="AXN156" s="395"/>
      <c r="AXO156" s="395"/>
      <c r="AXP156" s="395"/>
      <c r="AXQ156" s="395"/>
      <c r="AXR156" s="395"/>
      <c r="AXS156" s="395"/>
      <c r="AXT156" s="395"/>
      <c r="AXU156" s="395"/>
      <c r="AXV156" s="395"/>
      <c r="AXW156" s="395"/>
      <c r="AXX156" s="395"/>
      <c r="AXY156" s="395"/>
      <c r="AXZ156" s="395"/>
      <c r="AYA156" s="395"/>
      <c r="AYB156" s="395"/>
      <c r="AYC156" s="395"/>
      <c r="AYD156" s="395"/>
      <c r="AYE156" s="395"/>
      <c r="AYF156" s="395"/>
      <c r="AYG156" s="395"/>
      <c r="AYH156" s="395"/>
      <c r="AYI156" s="395"/>
      <c r="AYJ156" s="395"/>
      <c r="AYK156" s="395"/>
      <c r="AYL156" s="395"/>
      <c r="AYM156" s="395"/>
      <c r="AYN156" s="395"/>
      <c r="AYO156" s="395"/>
      <c r="AYP156" s="395"/>
      <c r="AYQ156" s="395"/>
      <c r="AYR156" s="395"/>
      <c r="AYS156" s="395"/>
      <c r="AYT156" s="395"/>
      <c r="AYU156" s="395"/>
      <c r="AYV156" s="395"/>
      <c r="AYW156" s="395"/>
      <c r="AYX156" s="395"/>
      <c r="AYY156" s="395"/>
      <c r="AYZ156" s="395"/>
      <c r="AZA156" s="395"/>
      <c r="AZB156" s="395"/>
      <c r="AZC156" s="395"/>
      <c r="AZD156" s="395"/>
      <c r="AZE156" s="395"/>
      <c r="AZF156" s="395"/>
      <c r="AZG156" s="395"/>
      <c r="AZH156" s="395"/>
      <c r="AZI156" s="395"/>
      <c r="AZJ156" s="395"/>
      <c r="AZK156" s="395"/>
      <c r="AZL156" s="395"/>
      <c r="AZM156" s="395"/>
      <c r="AZN156" s="395"/>
      <c r="AZO156" s="395"/>
      <c r="AZP156" s="395"/>
      <c r="AZQ156" s="395"/>
      <c r="AZR156" s="395"/>
      <c r="AZS156" s="395"/>
      <c r="AZT156" s="395"/>
      <c r="AZU156" s="395"/>
      <c r="AZV156" s="395"/>
      <c r="AZW156" s="395"/>
      <c r="AZX156" s="395"/>
      <c r="AZY156" s="395"/>
      <c r="AZZ156" s="395"/>
      <c r="BAA156" s="395"/>
      <c r="BAB156" s="395"/>
      <c r="BAC156" s="395"/>
      <c r="BAD156" s="395"/>
      <c r="BAE156" s="395"/>
      <c r="BAF156" s="395"/>
      <c r="BAG156" s="395"/>
      <c r="BAH156" s="395"/>
      <c r="BAI156" s="395"/>
      <c r="BAJ156" s="395"/>
      <c r="BAK156" s="395"/>
      <c r="BAL156" s="395"/>
      <c r="BAM156" s="395"/>
      <c r="BAN156" s="395"/>
      <c r="BAO156" s="395"/>
      <c r="BAP156" s="395"/>
      <c r="BAQ156" s="395"/>
      <c r="BAR156" s="395"/>
      <c r="BAS156" s="395"/>
      <c r="BAT156" s="395"/>
      <c r="BAU156" s="395"/>
      <c r="BAV156" s="395"/>
      <c r="BAW156" s="395"/>
      <c r="BAX156" s="395"/>
      <c r="BAY156" s="395"/>
      <c r="BAZ156" s="395"/>
      <c r="BBA156" s="395"/>
      <c r="BBB156" s="395"/>
      <c r="BBC156" s="395"/>
      <c r="BBD156" s="395"/>
      <c r="BBE156" s="395"/>
      <c r="BBF156" s="395"/>
      <c r="BBG156" s="395"/>
      <c r="BBH156" s="395"/>
      <c r="BBI156" s="395"/>
      <c r="BBJ156" s="395"/>
      <c r="BBK156" s="395"/>
      <c r="BBL156" s="395"/>
      <c r="BBM156" s="395"/>
      <c r="BBN156" s="395"/>
      <c r="BBO156" s="395"/>
      <c r="BBP156" s="395"/>
      <c r="BBQ156" s="395"/>
      <c r="BBR156" s="395"/>
      <c r="BBS156" s="395"/>
      <c r="BBT156" s="395"/>
      <c r="BBU156" s="395"/>
      <c r="BBV156" s="395"/>
      <c r="BBW156" s="395"/>
      <c r="BBX156" s="395"/>
      <c r="BBY156" s="395"/>
      <c r="BBZ156" s="395"/>
      <c r="BCA156" s="395"/>
      <c r="BCB156" s="395"/>
      <c r="BCC156" s="395"/>
      <c r="BCD156" s="395"/>
      <c r="BCE156" s="395"/>
      <c r="BCF156" s="395"/>
      <c r="BCG156" s="395"/>
      <c r="BCH156" s="395"/>
      <c r="BCI156" s="395"/>
      <c r="BCJ156" s="395"/>
      <c r="BCK156" s="395"/>
      <c r="BCL156" s="395"/>
      <c r="BCM156" s="395"/>
      <c r="BCN156" s="395"/>
      <c r="BCO156" s="395"/>
      <c r="BCP156" s="395"/>
      <c r="BCQ156" s="395"/>
      <c r="BCR156" s="395"/>
      <c r="BCS156" s="395"/>
      <c r="BCT156" s="395"/>
      <c r="BCU156" s="395"/>
      <c r="BCV156" s="395"/>
      <c r="BCW156" s="395"/>
      <c r="BCX156" s="395"/>
      <c r="BCY156" s="395"/>
      <c r="BCZ156" s="395"/>
      <c r="BDA156" s="395"/>
      <c r="BDB156" s="395"/>
      <c r="BDC156" s="395"/>
      <c r="BDD156" s="395"/>
      <c r="BDE156" s="395"/>
      <c r="BDF156" s="395"/>
      <c r="BDG156" s="395"/>
      <c r="BDH156" s="395"/>
      <c r="BDI156" s="395"/>
      <c r="BDJ156" s="395"/>
      <c r="BDK156" s="395"/>
      <c r="BDL156" s="395"/>
      <c r="BDM156" s="395"/>
      <c r="BDN156" s="395"/>
      <c r="BDO156" s="395"/>
      <c r="BDP156" s="395"/>
      <c r="BDQ156" s="395"/>
      <c r="BDR156" s="395"/>
      <c r="BDS156" s="395"/>
      <c r="BDT156" s="395"/>
      <c r="BDU156" s="395"/>
      <c r="BDV156" s="395"/>
      <c r="BDW156" s="395"/>
      <c r="BDX156" s="395"/>
      <c r="BDY156" s="395"/>
      <c r="BDZ156" s="395"/>
      <c r="BEA156" s="395"/>
      <c r="BEB156" s="395"/>
      <c r="BEC156" s="395"/>
      <c r="BED156" s="395"/>
      <c r="BEE156" s="395"/>
      <c r="BEF156" s="395"/>
      <c r="BEG156" s="395"/>
      <c r="BEH156" s="395"/>
      <c r="BEI156" s="395"/>
      <c r="BEJ156" s="395"/>
      <c r="BEK156" s="395"/>
      <c r="BEL156" s="395"/>
      <c r="BEM156" s="395"/>
      <c r="BEN156" s="395"/>
      <c r="BEO156" s="395"/>
      <c r="BEP156" s="395"/>
      <c r="BEQ156" s="395"/>
      <c r="BER156" s="395"/>
      <c r="BES156" s="395"/>
      <c r="BET156" s="395"/>
      <c r="BEU156" s="395"/>
      <c r="BEV156" s="395"/>
      <c r="BEW156" s="395"/>
      <c r="BEX156" s="395"/>
      <c r="BEY156" s="395"/>
      <c r="BEZ156" s="395"/>
      <c r="BFA156" s="395"/>
      <c r="BFB156" s="395"/>
      <c r="BFC156" s="395"/>
      <c r="BFD156" s="395"/>
      <c r="BFE156" s="395"/>
      <c r="BFF156" s="395"/>
      <c r="BFG156" s="395"/>
      <c r="BFH156" s="395"/>
      <c r="BFI156" s="395"/>
      <c r="BFJ156" s="395"/>
      <c r="BFK156" s="395"/>
      <c r="BFL156" s="395"/>
      <c r="BFM156" s="395"/>
      <c r="BFN156" s="395"/>
      <c r="BFO156" s="395"/>
      <c r="BFP156" s="395"/>
      <c r="BFQ156" s="395"/>
      <c r="BFR156" s="395"/>
      <c r="BFS156" s="395"/>
      <c r="BFT156" s="395"/>
      <c r="BFU156" s="395"/>
      <c r="BFV156" s="395"/>
      <c r="BFW156" s="395"/>
      <c r="BFX156" s="395"/>
      <c r="BFY156" s="395"/>
      <c r="BFZ156" s="395"/>
      <c r="BGA156" s="395"/>
      <c r="BGB156" s="395"/>
      <c r="BGC156" s="395"/>
      <c r="BGD156" s="395"/>
      <c r="BGE156" s="395"/>
      <c r="BGF156" s="395"/>
      <c r="BGG156" s="395"/>
      <c r="BGH156" s="395"/>
      <c r="BGI156" s="395"/>
      <c r="BGJ156" s="395"/>
      <c r="BGK156" s="395"/>
      <c r="BGL156" s="395"/>
      <c r="BGM156" s="395"/>
      <c r="BGN156" s="395"/>
      <c r="BGO156" s="395"/>
      <c r="BGP156" s="395"/>
      <c r="BGQ156" s="395"/>
      <c r="BGR156" s="395"/>
      <c r="BGS156" s="395"/>
      <c r="BGT156" s="395"/>
      <c r="BGU156" s="395"/>
      <c r="BGV156" s="395"/>
      <c r="BGW156" s="395"/>
      <c r="BGX156" s="395"/>
      <c r="BGY156" s="395"/>
      <c r="BGZ156" s="395"/>
      <c r="BHA156" s="395"/>
      <c r="BHB156" s="395"/>
      <c r="BHC156" s="395"/>
      <c r="BHD156" s="395"/>
      <c r="BHE156" s="395"/>
      <c r="BHF156" s="395"/>
      <c r="BHG156" s="395"/>
      <c r="BHH156" s="395"/>
      <c r="BHI156" s="395"/>
      <c r="BHJ156" s="395"/>
      <c r="BHK156" s="395"/>
      <c r="BHL156" s="395"/>
      <c r="BHM156" s="395"/>
      <c r="BHN156" s="395"/>
      <c r="BHO156" s="395"/>
      <c r="BHP156" s="395"/>
      <c r="BHQ156" s="395"/>
      <c r="BHR156" s="395"/>
      <c r="BHS156" s="395"/>
      <c r="BHT156" s="395"/>
      <c r="BHU156" s="395"/>
      <c r="BHV156" s="395"/>
      <c r="BHW156" s="395"/>
      <c r="BHX156" s="395"/>
      <c r="BHY156" s="395"/>
      <c r="BHZ156" s="395"/>
      <c r="BIA156" s="395"/>
      <c r="BIB156" s="395"/>
      <c r="BIC156" s="395"/>
      <c r="BID156" s="395"/>
      <c r="BIE156" s="395"/>
      <c r="BIF156" s="395"/>
      <c r="BIG156" s="395"/>
      <c r="BIH156" s="395"/>
      <c r="BII156" s="395"/>
      <c r="BIJ156" s="395"/>
      <c r="BIK156" s="395"/>
      <c r="BIL156" s="395"/>
      <c r="BIM156" s="395"/>
      <c r="BIN156" s="395"/>
      <c r="BIO156" s="395"/>
      <c r="BIP156" s="395"/>
      <c r="BIQ156" s="395"/>
      <c r="BIR156" s="395"/>
      <c r="BIS156" s="395"/>
      <c r="BIT156" s="395"/>
      <c r="BIU156" s="395"/>
      <c r="BIV156" s="395"/>
      <c r="BIW156" s="395"/>
      <c r="BIX156" s="395"/>
      <c r="BIY156" s="395"/>
      <c r="BIZ156" s="395"/>
      <c r="BJA156" s="395"/>
    </row>
    <row r="157" spans="1:1613" s="247" customFormat="1" ht="16.5" customHeight="1" thickTop="1" thickBot="1" x14ac:dyDescent="0.3">
      <c r="A157" s="521"/>
      <c r="B157" s="522"/>
      <c r="C157" s="523"/>
      <c r="D157" s="622" t="s">
        <v>499</v>
      </c>
      <c r="E157" s="623"/>
      <c r="F157" s="623"/>
      <c r="G157" s="623"/>
      <c r="H157" s="623"/>
      <c r="I157" s="623"/>
      <c r="J157" s="623"/>
      <c r="K157" s="623"/>
      <c r="L157" s="623"/>
      <c r="M157" s="623"/>
      <c r="N157" s="623"/>
      <c r="O157" s="623"/>
      <c r="P157" s="623"/>
      <c r="Q157" s="624"/>
    </row>
    <row r="158" spans="1:1613" ht="16.5" customHeight="1" thickTop="1" thickBot="1" x14ac:dyDescent="0.3">
      <c r="A158" s="600" t="s">
        <v>243</v>
      </c>
      <c r="B158" s="601"/>
      <c r="C158" s="602"/>
      <c r="D158" s="625"/>
      <c r="E158" s="626"/>
      <c r="F158" s="626"/>
      <c r="G158" s="626"/>
      <c r="H158" s="626"/>
      <c r="I158" s="626"/>
      <c r="J158" s="626"/>
      <c r="K158" s="626"/>
      <c r="L158" s="626"/>
      <c r="M158" s="626"/>
      <c r="N158" s="626"/>
      <c r="O158" s="626"/>
      <c r="P158" s="626"/>
      <c r="Q158" s="627"/>
      <c r="R158" s="250"/>
    </row>
    <row r="159" spans="1:1613" ht="15.75" thickTop="1" x14ac:dyDescent="0.25">
      <c r="A159" s="127">
        <v>530</v>
      </c>
      <c r="B159" s="2">
        <v>5270</v>
      </c>
      <c r="C159" s="133" t="s">
        <v>198</v>
      </c>
      <c r="D159" s="24">
        <v>71120.479999999996</v>
      </c>
      <c r="E159" s="24">
        <v>80585.22</v>
      </c>
      <c r="F159" s="24">
        <v>80032.45</v>
      </c>
      <c r="G159" s="31">
        <v>69018.179999999993</v>
      </c>
      <c r="H159" s="23">
        <v>64266</v>
      </c>
      <c r="I159" s="250">
        <v>31829.54</v>
      </c>
      <c r="J159" s="24">
        <v>5489.61</v>
      </c>
      <c r="K159" s="24">
        <v>5707.74</v>
      </c>
      <c r="L159" s="24">
        <v>5707.74</v>
      </c>
      <c r="M159" s="24">
        <v>5707.74</v>
      </c>
      <c r="N159" s="24">
        <v>5715.71</v>
      </c>
      <c r="O159" s="24"/>
      <c r="P159" s="31">
        <f>SUM(I159:O159)</f>
        <v>60158.079999999994</v>
      </c>
      <c r="Q159" s="269">
        <v>80000</v>
      </c>
      <c r="R159" s="250"/>
    </row>
    <row r="160" spans="1:1613" x14ac:dyDescent="0.25">
      <c r="A160" s="127">
        <v>530</v>
      </c>
      <c r="B160" s="2">
        <v>5275</v>
      </c>
      <c r="C160" s="133" t="s">
        <v>258</v>
      </c>
      <c r="D160" s="24">
        <v>303.11</v>
      </c>
      <c r="E160" s="24">
        <v>1376.29</v>
      </c>
      <c r="F160" s="24">
        <v>44</v>
      </c>
      <c r="G160" s="31">
        <v>864</v>
      </c>
      <c r="H160" s="23">
        <v>3452</v>
      </c>
      <c r="I160" s="24">
        <v>700.55</v>
      </c>
      <c r="J160" s="24">
        <v>0</v>
      </c>
      <c r="K160" s="24">
        <v>0</v>
      </c>
      <c r="L160" s="24">
        <v>0</v>
      </c>
      <c r="M160" s="24">
        <v>559.45000000000005</v>
      </c>
      <c r="N160" s="24">
        <v>0</v>
      </c>
      <c r="O160" s="24"/>
      <c r="P160" s="31">
        <f t="shared" ref="P160:P167" si="27">SUM(I160:O160)</f>
        <v>1260</v>
      </c>
      <c r="Q160" s="269">
        <v>2000</v>
      </c>
      <c r="R160" s="250"/>
    </row>
    <row r="161" spans="1:1613" x14ac:dyDescent="0.25">
      <c r="A161" s="127">
        <v>530</v>
      </c>
      <c r="B161" s="2">
        <v>5280</v>
      </c>
      <c r="C161" s="133" t="s">
        <v>259</v>
      </c>
      <c r="D161" s="24">
        <v>11729</v>
      </c>
      <c r="E161" s="24">
        <v>14870.03</v>
      </c>
      <c r="F161" s="24">
        <v>9455.7199999999993</v>
      </c>
      <c r="G161" s="31">
        <v>14185.66</v>
      </c>
      <c r="H161" s="23">
        <v>14048</v>
      </c>
      <c r="I161" s="24">
        <v>9656.84</v>
      </c>
      <c r="J161" s="24">
        <v>3077.07</v>
      </c>
      <c r="K161" s="24">
        <v>0</v>
      </c>
      <c r="L161" s="24">
        <v>3097.51</v>
      </c>
      <c r="M161" s="24">
        <v>3077.07</v>
      </c>
      <c r="N161" s="24">
        <v>0</v>
      </c>
      <c r="O161" s="24"/>
      <c r="P161" s="31">
        <f t="shared" si="27"/>
        <v>18908.490000000002</v>
      </c>
      <c r="Q161" s="269">
        <v>15000</v>
      </c>
      <c r="R161" s="250"/>
    </row>
    <row r="162" spans="1:1613" x14ac:dyDescent="0.25">
      <c r="A162" s="127">
        <v>530</v>
      </c>
      <c r="B162" s="2">
        <v>5370</v>
      </c>
      <c r="C162" s="133" t="s">
        <v>260</v>
      </c>
      <c r="D162" s="24">
        <v>16863.43</v>
      </c>
      <c r="E162" s="24">
        <v>16228.34</v>
      </c>
      <c r="F162" s="24">
        <v>15332.52</v>
      </c>
      <c r="G162" s="31">
        <v>16078.89</v>
      </c>
      <c r="H162" s="23">
        <v>16506</v>
      </c>
      <c r="I162" s="24">
        <v>8070.99</v>
      </c>
      <c r="J162" s="24">
        <v>1132.3900000000001</v>
      </c>
      <c r="K162" s="24">
        <v>1136.08</v>
      </c>
      <c r="L162" s="24">
        <v>1125.5999999999999</v>
      </c>
      <c r="M162" s="24">
        <v>1713.37</v>
      </c>
      <c r="N162" s="24">
        <v>1096.7</v>
      </c>
      <c r="O162" s="24"/>
      <c r="P162" s="31">
        <f t="shared" si="27"/>
        <v>14275.130000000001</v>
      </c>
      <c r="Q162" s="269">
        <v>16500</v>
      </c>
      <c r="R162" s="250"/>
    </row>
    <row r="163" spans="1:1613" x14ac:dyDescent="0.25">
      <c r="A163" s="127">
        <v>530</v>
      </c>
      <c r="B163" s="2">
        <v>5400</v>
      </c>
      <c r="C163" s="133" t="s">
        <v>261</v>
      </c>
      <c r="D163" s="24">
        <v>14841.54</v>
      </c>
      <c r="E163" s="24">
        <v>15980.35</v>
      </c>
      <c r="F163" s="24">
        <v>16481.5</v>
      </c>
      <c r="G163" s="31">
        <v>16624.490000000002</v>
      </c>
      <c r="H163" s="23">
        <v>13917</v>
      </c>
      <c r="I163" s="24">
        <v>7930.99</v>
      </c>
      <c r="J163" s="24">
        <v>1061.22</v>
      </c>
      <c r="K163" s="24">
        <v>1074.8900000000001</v>
      </c>
      <c r="L163" s="24">
        <v>1066.57</v>
      </c>
      <c r="M163" s="24">
        <v>1562.13</v>
      </c>
      <c r="N163" s="24">
        <v>1042.2</v>
      </c>
      <c r="O163" s="24"/>
      <c r="P163" s="31">
        <f t="shared" si="27"/>
        <v>13738</v>
      </c>
      <c r="Q163" s="269">
        <v>17000</v>
      </c>
      <c r="R163" s="250"/>
    </row>
    <row r="164" spans="1:1613" x14ac:dyDescent="0.25">
      <c r="A164" s="127">
        <v>530</v>
      </c>
      <c r="B164" s="2">
        <v>5410</v>
      </c>
      <c r="C164" s="133" t="s">
        <v>156</v>
      </c>
      <c r="D164" s="24">
        <v>224398.82</v>
      </c>
      <c r="E164" s="24">
        <v>225977.34</v>
      </c>
      <c r="F164" s="24">
        <v>222013.47</v>
      </c>
      <c r="G164" s="31">
        <v>219764.89</v>
      </c>
      <c r="H164" s="23">
        <v>207664</v>
      </c>
      <c r="I164" s="24">
        <v>96277.31</v>
      </c>
      <c r="J164" s="24">
        <v>16104.1</v>
      </c>
      <c r="K164" s="24">
        <v>15974.26</v>
      </c>
      <c r="L164" s="24">
        <v>16080.49</v>
      </c>
      <c r="M164" s="24">
        <v>24047.119999999999</v>
      </c>
      <c r="N164" s="24">
        <v>15974.24</v>
      </c>
      <c r="O164" s="24"/>
      <c r="P164" s="31">
        <f t="shared" si="27"/>
        <v>184457.52</v>
      </c>
      <c r="Q164" s="269">
        <v>260000</v>
      </c>
      <c r="R164" s="250"/>
    </row>
    <row r="165" spans="1:1613" x14ac:dyDescent="0.25">
      <c r="A165" s="127">
        <v>530</v>
      </c>
      <c r="B165" s="2">
        <v>5411</v>
      </c>
      <c r="C165" s="133" t="s">
        <v>200</v>
      </c>
      <c r="D165" s="24">
        <v>4954.59</v>
      </c>
      <c r="E165" s="24">
        <v>1397.73</v>
      </c>
      <c r="F165" s="24">
        <v>2563.37</v>
      </c>
      <c r="G165" s="31">
        <v>1660.12</v>
      </c>
      <c r="H165" s="23">
        <v>1500</v>
      </c>
      <c r="I165" s="24">
        <v>2789.67</v>
      </c>
      <c r="J165" s="24">
        <v>348.8</v>
      </c>
      <c r="K165" s="24">
        <v>690.67</v>
      </c>
      <c r="L165" s="24">
        <v>455.28</v>
      </c>
      <c r="M165" s="24">
        <v>171.87</v>
      </c>
      <c r="N165" s="24">
        <v>183.81</v>
      </c>
      <c r="O165" s="24"/>
      <c r="P165" s="31">
        <f t="shared" si="27"/>
        <v>4640.1000000000004</v>
      </c>
      <c r="Q165" s="269">
        <v>5000</v>
      </c>
      <c r="R165" s="250"/>
    </row>
    <row r="166" spans="1:1613" x14ac:dyDescent="0.25">
      <c r="A166" s="127">
        <v>530</v>
      </c>
      <c r="B166" s="2">
        <v>5412</v>
      </c>
      <c r="C166" s="133" t="s">
        <v>262</v>
      </c>
      <c r="D166" s="24">
        <v>1100</v>
      </c>
      <c r="E166" s="24">
        <v>1650</v>
      </c>
      <c r="F166" s="24">
        <v>1800</v>
      </c>
      <c r="G166" s="31">
        <v>1800</v>
      </c>
      <c r="H166" s="23">
        <v>1800</v>
      </c>
      <c r="I166" s="24">
        <v>1800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/>
      <c r="P166" s="31">
        <f t="shared" si="27"/>
        <v>1800</v>
      </c>
      <c r="Q166" s="269">
        <v>2400</v>
      </c>
      <c r="R166" s="250"/>
    </row>
    <row r="167" spans="1:1613" ht="15.75" thickBot="1" x14ac:dyDescent="0.3">
      <c r="A167" s="127">
        <v>530</v>
      </c>
      <c r="B167" s="2">
        <v>5413</v>
      </c>
      <c r="C167" s="133" t="s">
        <v>158</v>
      </c>
      <c r="D167" s="24">
        <v>5130</v>
      </c>
      <c r="E167" s="24">
        <v>5505</v>
      </c>
      <c r="F167" s="24">
        <v>5740</v>
      </c>
      <c r="G167" s="31">
        <v>6085</v>
      </c>
      <c r="H167" s="23">
        <v>6305</v>
      </c>
      <c r="I167" s="24">
        <v>6255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/>
      <c r="P167" s="31">
        <f t="shared" si="27"/>
        <v>6255</v>
      </c>
      <c r="Q167" s="269">
        <v>7000</v>
      </c>
      <c r="R167" s="250"/>
    </row>
    <row r="168" spans="1:1613" s="14" customFormat="1" ht="16.5" thickTop="1" thickBot="1" x14ac:dyDescent="0.3">
      <c r="A168" s="92"/>
      <c r="B168" s="112"/>
      <c r="C168" s="141" t="s">
        <v>244</v>
      </c>
      <c r="D168" s="114">
        <f t="shared" ref="D168:Q168" si="28">SUM(D159:D167)</f>
        <v>350440.97000000003</v>
      </c>
      <c r="E168" s="114">
        <f t="shared" si="28"/>
        <v>363570.3</v>
      </c>
      <c r="F168" s="114">
        <f t="shared" si="28"/>
        <v>353463.03</v>
      </c>
      <c r="G168" s="115">
        <f t="shared" si="28"/>
        <v>346081.23</v>
      </c>
      <c r="H168" s="113">
        <f t="shared" si="28"/>
        <v>329458</v>
      </c>
      <c r="I168" s="114">
        <f t="shared" si="28"/>
        <v>165310.89000000001</v>
      </c>
      <c r="J168" s="114">
        <f t="shared" si="28"/>
        <v>27213.19</v>
      </c>
      <c r="K168" s="114">
        <f t="shared" si="28"/>
        <v>24583.64</v>
      </c>
      <c r="L168" s="114">
        <f t="shared" si="28"/>
        <v>27533.19</v>
      </c>
      <c r="M168" s="114">
        <f t="shared" si="28"/>
        <v>36838.750000000007</v>
      </c>
      <c r="N168" s="114">
        <f t="shared" si="28"/>
        <v>24012.66</v>
      </c>
      <c r="O168" s="114">
        <f t="shared" si="28"/>
        <v>0</v>
      </c>
      <c r="P168" s="115">
        <f t="shared" si="28"/>
        <v>305492.31999999995</v>
      </c>
      <c r="Q168" s="278">
        <f t="shared" si="28"/>
        <v>404900</v>
      </c>
      <c r="R168" s="132"/>
      <c r="S168" s="370"/>
      <c r="T168" s="370"/>
      <c r="U168" s="370"/>
      <c r="V168" s="370"/>
      <c r="W168" s="370"/>
      <c r="X168" s="370"/>
      <c r="Y168" s="370"/>
      <c r="Z168" s="370"/>
      <c r="AA168" s="370"/>
      <c r="AB168" s="370"/>
      <c r="AC168" s="370"/>
      <c r="AD168" s="370"/>
      <c r="AE168" s="370"/>
      <c r="AF168" s="370"/>
      <c r="AG168" s="370"/>
      <c r="AH168" s="370"/>
      <c r="AI168" s="370"/>
      <c r="AJ168" s="370"/>
      <c r="AK168" s="370"/>
      <c r="AL168" s="370"/>
      <c r="AM168" s="370"/>
      <c r="AN168" s="370"/>
      <c r="AO168" s="370"/>
      <c r="AP168" s="370"/>
      <c r="AQ168" s="370"/>
      <c r="AR168" s="370"/>
      <c r="AS168" s="370"/>
      <c r="AT168" s="370"/>
      <c r="AU168" s="370"/>
      <c r="AV168" s="370"/>
      <c r="AW168" s="370"/>
      <c r="AX168" s="370"/>
      <c r="AY168" s="370"/>
      <c r="AZ168" s="370"/>
      <c r="BA168" s="370"/>
      <c r="BB168" s="370"/>
      <c r="BC168" s="370"/>
      <c r="BD168" s="370"/>
      <c r="BE168" s="370"/>
      <c r="BF168" s="370"/>
      <c r="BG168" s="370"/>
      <c r="BH168" s="370"/>
      <c r="BI168" s="370"/>
      <c r="BJ168" s="370"/>
      <c r="BK168" s="370"/>
      <c r="BL168" s="370"/>
      <c r="BM168" s="370"/>
      <c r="BN168" s="370"/>
      <c r="BO168" s="370"/>
      <c r="BP168" s="370"/>
      <c r="BQ168" s="370"/>
      <c r="BR168" s="370"/>
      <c r="BS168" s="370"/>
      <c r="BT168" s="370"/>
      <c r="BU168" s="370"/>
      <c r="BV168" s="370"/>
      <c r="BW168" s="370"/>
      <c r="BX168" s="370"/>
      <c r="BY168" s="370"/>
      <c r="BZ168" s="370"/>
      <c r="CA168" s="370"/>
      <c r="CB168" s="370"/>
      <c r="CC168" s="370"/>
      <c r="CD168" s="370"/>
      <c r="CE168" s="370"/>
      <c r="CF168" s="370"/>
      <c r="CG168" s="370"/>
      <c r="CH168" s="370"/>
      <c r="CI168" s="370"/>
      <c r="CJ168" s="370"/>
      <c r="CK168" s="370"/>
      <c r="CL168" s="370"/>
      <c r="CM168" s="370"/>
      <c r="CN168" s="370"/>
      <c r="CO168" s="370"/>
      <c r="CP168" s="370"/>
      <c r="CQ168" s="370"/>
      <c r="CR168" s="370"/>
      <c r="CS168" s="370"/>
      <c r="CT168" s="370"/>
      <c r="CU168" s="370"/>
      <c r="CV168" s="370"/>
      <c r="CW168" s="370"/>
      <c r="CX168" s="370"/>
      <c r="CY168" s="370"/>
      <c r="CZ168" s="370"/>
      <c r="DA168" s="370"/>
      <c r="DB168" s="370"/>
      <c r="DC168" s="370"/>
      <c r="DD168" s="370"/>
      <c r="DE168" s="370"/>
      <c r="DF168" s="370"/>
      <c r="DG168" s="370"/>
      <c r="DH168" s="370"/>
      <c r="DI168" s="370"/>
      <c r="DJ168" s="370"/>
      <c r="DK168" s="370"/>
      <c r="DL168" s="370"/>
      <c r="DM168" s="370"/>
      <c r="DN168" s="370"/>
      <c r="DO168" s="370"/>
      <c r="DP168" s="370"/>
      <c r="DQ168" s="370"/>
      <c r="DR168" s="370"/>
      <c r="DS168" s="370"/>
      <c r="DT168" s="370"/>
      <c r="DU168" s="370"/>
      <c r="DV168" s="370"/>
      <c r="DW168" s="370"/>
      <c r="DX168" s="370"/>
      <c r="DY168" s="370"/>
      <c r="DZ168" s="370"/>
      <c r="EA168" s="370"/>
      <c r="EB168" s="370"/>
      <c r="EC168" s="370"/>
      <c r="ED168" s="370"/>
      <c r="EE168" s="370"/>
      <c r="EF168" s="370"/>
      <c r="EG168" s="370"/>
      <c r="EH168" s="370"/>
      <c r="EI168" s="370"/>
      <c r="EJ168" s="370"/>
      <c r="EK168" s="370"/>
      <c r="EL168" s="370"/>
      <c r="EM168" s="370"/>
      <c r="EN168" s="370"/>
      <c r="EO168" s="370"/>
      <c r="EP168" s="370"/>
      <c r="EQ168" s="370"/>
      <c r="ER168" s="370"/>
      <c r="ES168" s="370"/>
      <c r="ET168" s="370"/>
      <c r="EU168" s="370"/>
      <c r="EV168" s="370"/>
      <c r="EW168" s="370"/>
      <c r="EX168" s="370"/>
      <c r="EY168" s="370"/>
      <c r="EZ168" s="370"/>
      <c r="FA168" s="370"/>
      <c r="FB168" s="370"/>
      <c r="FC168" s="370"/>
      <c r="FD168" s="370"/>
      <c r="FE168" s="370"/>
      <c r="FF168" s="370"/>
      <c r="FG168" s="370"/>
      <c r="FH168" s="370"/>
      <c r="FI168" s="370"/>
      <c r="FJ168" s="370"/>
      <c r="FK168" s="370"/>
      <c r="FL168" s="370"/>
      <c r="FM168" s="370"/>
      <c r="FN168" s="370"/>
      <c r="FO168" s="370"/>
      <c r="FP168" s="370"/>
      <c r="FQ168" s="370"/>
      <c r="FR168" s="370"/>
      <c r="FS168" s="370"/>
      <c r="FT168" s="370"/>
      <c r="FU168" s="370"/>
      <c r="FV168" s="370"/>
      <c r="FW168" s="370"/>
      <c r="FX168" s="370"/>
      <c r="FY168" s="370"/>
      <c r="FZ168" s="370"/>
      <c r="GA168" s="370"/>
      <c r="GB168" s="370"/>
      <c r="GC168" s="370"/>
      <c r="GD168" s="370"/>
      <c r="GE168" s="370"/>
      <c r="GF168" s="370"/>
      <c r="GG168" s="370"/>
      <c r="GH168" s="370"/>
      <c r="GI168" s="370"/>
      <c r="GJ168" s="370"/>
      <c r="GK168" s="370"/>
      <c r="GL168" s="370"/>
      <c r="GM168" s="370"/>
      <c r="GN168" s="370"/>
      <c r="GO168" s="370"/>
      <c r="GP168" s="370"/>
      <c r="GQ168" s="370"/>
      <c r="GR168" s="370"/>
      <c r="GS168" s="370"/>
      <c r="GT168" s="370"/>
      <c r="GU168" s="370"/>
      <c r="GV168" s="370"/>
      <c r="GW168" s="370"/>
      <c r="GX168" s="370"/>
      <c r="GY168" s="370"/>
      <c r="GZ168" s="370"/>
      <c r="HA168" s="370"/>
      <c r="HB168" s="370"/>
      <c r="HC168" s="370"/>
      <c r="HD168" s="370"/>
      <c r="HE168" s="370"/>
      <c r="HF168" s="370"/>
      <c r="HG168" s="370"/>
      <c r="HH168" s="370"/>
      <c r="HI168" s="370"/>
      <c r="HJ168" s="370"/>
      <c r="HK168" s="370"/>
      <c r="HL168" s="370"/>
      <c r="HM168" s="370"/>
      <c r="HN168" s="370"/>
      <c r="HO168" s="370"/>
      <c r="HP168" s="370"/>
      <c r="HQ168" s="370"/>
      <c r="HR168" s="370"/>
      <c r="HS168" s="370"/>
      <c r="HT168" s="370"/>
      <c r="HU168" s="370"/>
      <c r="HV168" s="370"/>
      <c r="HW168" s="370"/>
      <c r="HX168" s="370"/>
      <c r="HY168" s="370"/>
      <c r="HZ168" s="370"/>
      <c r="IA168" s="370"/>
      <c r="IB168" s="370"/>
      <c r="IC168" s="370"/>
      <c r="ID168" s="370"/>
      <c r="IE168" s="370"/>
      <c r="IF168" s="370"/>
      <c r="IG168" s="370"/>
      <c r="IH168" s="370"/>
      <c r="II168" s="370"/>
      <c r="IJ168" s="370"/>
      <c r="IK168" s="370"/>
      <c r="IL168" s="370"/>
      <c r="IM168" s="370"/>
      <c r="IN168" s="370"/>
      <c r="IO168" s="370"/>
      <c r="IP168" s="370"/>
      <c r="IQ168" s="370"/>
      <c r="IR168" s="370"/>
      <c r="IS168" s="370"/>
      <c r="IT168" s="370"/>
      <c r="IU168" s="370"/>
      <c r="IV168" s="370"/>
      <c r="IW168" s="370"/>
      <c r="IX168" s="370"/>
      <c r="IY168" s="370"/>
      <c r="IZ168" s="370"/>
      <c r="JA168" s="370"/>
      <c r="JB168" s="370"/>
      <c r="JC168" s="370"/>
      <c r="JD168" s="370"/>
      <c r="JE168" s="370"/>
      <c r="JF168" s="370"/>
      <c r="JG168" s="370"/>
      <c r="JH168" s="370"/>
      <c r="JI168" s="370"/>
      <c r="JJ168" s="370"/>
      <c r="JK168" s="370"/>
      <c r="JL168" s="370"/>
      <c r="JM168" s="370"/>
      <c r="JN168" s="370"/>
      <c r="JO168" s="370"/>
      <c r="JP168" s="370"/>
      <c r="JQ168" s="370"/>
      <c r="JR168" s="370"/>
      <c r="JS168" s="370"/>
      <c r="JT168" s="370"/>
      <c r="JU168" s="370"/>
      <c r="JV168" s="370"/>
      <c r="JW168" s="370"/>
      <c r="JX168" s="370"/>
      <c r="JY168" s="370"/>
      <c r="JZ168" s="370"/>
      <c r="KA168" s="370"/>
      <c r="KB168" s="370"/>
      <c r="KC168" s="370"/>
      <c r="KD168" s="370"/>
      <c r="KE168" s="370"/>
      <c r="KF168" s="370"/>
      <c r="KG168" s="370"/>
      <c r="KH168" s="370"/>
      <c r="KI168" s="370"/>
      <c r="KJ168" s="370"/>
      <c r="KK168" s="370"/>
      <c r="KL168" s="370"/>
      <c r="KM168" s="370"/>
      <c r="KN168" s="370"/>
      <c r="KO168" s="370"/>
      <c r="KP168" s="370"/>
      <c r="KQ168" s="370"/>
      <c r="KR168" s="370"/>
      <c r="KS168" s="370"/>
      <c r="KT168" s="370"/>
      <c r="KU168" s="370"/>
      <c r="KV168" s="370"/>
      <c r="KW168" s="370"/>
      <c r="KX168" s="370"/>
      <c r="KY168" s="370"/>
      <c r="KZ168" s="370"/>
      <c r="LA168" s="370"/>
      <c r="LB168" s="370"/>
      <c r="LC168" s="370"/>
      <c r="LD168" s="370"/>
      <c r="LE168" s="370"/>
      <c r="LF168" s="370"/>
      <c r="LG168" s="370"/>
      <c r="LH168" s="370"/>
      <c r="LI168" s="370"/>
      <c r="LJ168" s="370"/>
      <c r="LK168" s="370"/>
      <c r="LL168" s="370"/>
      <c r="LM168" s="370"/>
      <c r="LN168" s="370"/>
      <c r="LO168" s="370"/>
      <c r="LP168" s="370"/>
      <c r="LQ168" s="370"/>
      <c r="LR168" s="370"/>
      <c r="LS168" s="370"/>
      <c r="LT168" s="370"/>
      <c r="LU168" s="370"/>
      <c r="LV168" s="370"/>
      <c r="LW168" s="370"/>
      <c r="LX168" s="370"/>
      <c r="LY168" s="370"/>
      <c r="LZ168" s="370"/>
      <c r="MA168" s="370"/>
      <c r="MB168" s="370"/>
      <c r="MC168" s="370"/>
      <c r="MD168" s="370"/>
      <c r="ME168" s="370"/>
      <c r="MF168" s="370"/>
      <c r="MG168" s="370"/>
      <c r="MH168" s="370"/>
      <c r="MI168" s="370"/>
      <c r="MJ168" s="370"/>
      <c r="MK168" s="370"/>
      <c r="ML168" s="370"/>
      <c r="MM168" s="370"/>
      <c r="MN168" s="370"/>
      <c r="MO168" s="370"/>
      <c r="MP168" s="370"/>
      <c r="MQ168" s="370"/>
      <c r="MR168" s="370"/>
      <c r="MS168" s="370"/>
      <c r="MT168" s="370"/>
      <c r="MU168" s="370"/>
      <c r="MV168" s="370"/>
      <c r="MW168" s="370"/>
      <c r="MX168" s="370"/>
      <c r="MY168" s="370"/>
      <c r="MZ168" s="370"/>
      <c r="NA168" s="370"/>
      <c r="NB168" s="370"/>
      <c r="NC168" s="370"/>
      <c r="ND168" s="370"/>
      <c r="NE168" s="370"/>
      <c r="NF168" s="370"/>
      <c r="NG168" s="370"/>
      <c r="NH168" s="370"/>
      <c r="NI168" s="370"/>
      <c r="NJ168" s="370"/>
      <c r="NK168" s="370"/>
      <c r="NL168" s="370"/>
      <c r="NM168" s="370"/>
      <c r="NN168" s="370"/>
      <c r="NO168" s="370"/>
      <c r="NP168" s="370"/>
      <c r="NQ168" s="370"/>
      <c r="NR168" s="370"/>
      <c r="NS168" s="370"/>
      <c r="NT168" s="370"/>
      <c r="NU168" s="370"/>
      <c r="NV168" s="370"/>
      <c r="NW168" s="370"/>
      <c r="NX168" s="370"/>
      <c r="NY168" s="370"/>
      <c r="NZ168" s="370"/>
      <c r="OA168" s="370"/>
      <c r="OB168" s="370"/>
      <c r="OC168" s="370"/>
      <c r="OD168" s="370"/>
      <c r="OE168" s="370"/>
      <c r="OF168" s="370"/>
      <c r="OG168" s="370"/>
      <c r="OH168" s="370"/>
      <c r="OI168" s="370"/>
      <c r="OJ168" s="370"/>
      <c r="OK168" s="370"/>
      <c r="OL168" s="370"/>
      <c r="OM168" s="370"/>
      <c r="ON168" s="370"/>
      <c r="OO168" s="370"/>
      <c r="OP168" s="370"/>
      <c r="OQ168" s="370"/>
      <c r="OR168" s="370"/>
      <c r="OS168" s="370"/>
      <c r="OT168" s="370"/>
      <c r="OU168" s="370"/>
      <c r="OV168" s="370"/>
      <c r="OW168" s="370"/>
      <c r="OX168" s="370"/>
      <c r="OY168" s="370"/>
      <c r="OZ168" s="370"/>
      <c r="PA168" s="370"/>
      <c r="PB168" s="370"/>
      <c r="PC168" s="370"/>
      <c r="PD168" s="370"/>
      <c r="PE168" s="370"/>
      <c r="PF168" s="370"/>
      <c r="PG168" s="370"/>
      <c r="PH168" s="370"/>
      <c r="PI168" s="370"/>
      <c r="PJ168" s="370"/>
      <c r="PK168" s="370"/>
      <c r="PL168" s="370"/>
      <c r="PM168" s="370"/>
      <c r="PN168" s="370"/>
      <c r="PO168" s="370"/>
      <c r="PP168" s="370"/>
      <c r="PQ168" s="370"/>
      <c r="PR168" s="370"/>
      <c r="PS168" s="370"/>
      <c r="PT168" s="370"/>
      <c r="PU168" s="370"/>
      <c r="PV168" s="370"/>
      <c r="PW168" s="370"/>
      <c r="PX168" s="370"/>
      <c r="PY168" s="370"/>
      <c r="PZ168" s="370"/>
      <c r="QA168" s="370"/>
      <c r="QB168" s="370"/>
      <c r="QC168" s="370"/>
      <c r="QD168" s="370"/>
      <c r="QE168" s="370"/>
      <c r="QF168" s="370"/>
      <c r="QG168" s="370"/>
      <c r="QH168" s="370"/>
      <c r="QI168" s="370"/>
      <c r="QJ168" s="370"/>
      <c r="QK168" s="370"/>
      <c r="QL168" s="370"/>
      <c r="QM168" s="370"/>
      <c r="QN168" s="370"/>
      <c r="QO168" s="370"/>
      <c r="QP168" s="370"/>
      <c r="QQ168" s="370"/>
      <c r="QR168" s="370"/>
      <c r="QS168" s="370"/>
      <c r="QT168" s="370"/>
      <c r="QU168" s="370"/>
      <c r="QV168" s="370"/>
      <c r="QW168" s="370"/>
      <c r="QX168" s="370"/>
      <c r="QY168" s="370"/>
      <c r="QZ168" s="370"/>
      <c r="RA168" s="370"/>
      <c r="RB168" s="370"/>
      <c r="RC168" s="370"/>
      <c r="RD168" s="370"/>
      <c r="RE168" s="370"/>
      <c r="RF168" s="370"/>
      <c r="RG168" s="370"/>
      <c r="RH168" s="370"/>
      <c r="RI168" s="370"/>
      <c r="RJ168" s="370"/>
      <c r="RK168" s="370"/>
      <c r="RL168" s="370"/>
      <c r="RM168" s="370"/>
      <c r="RN168" s="370"/>
      <c r="RO168" s="370"/>
      <c r="RP168" s="370"/>
      <c r="RQ168" s="370"/>
      <c r="RR168" s="370"/>
      <c r="RS168" s="370"/>
      <c r="RT168" s="370"/>
      <c r="RU168" s="370"/>
      <c r="RV168" s="370"/>
      <c r="RW168" s="370"/>
      <c r="RX168" s="370"/>
      <c r="RY168" s="370"/>
      <c r="RZ168" s="370"/>
      <c r="SA168" s="370"/>
      <c r="SB168" s="370"/>
      <c r="SC168" s="370"/>
      <c r="SD168" s="370"/>
      <c r="SE168" s="370"/>
      <c r="SF168" s="370"/>
      <c r="SG168" s="370"/>
      <c r="SH168" s="370"/>
      <c r="SI168" s="370"/>
      <c r="SJ168" s="370"/>
      <c r="SK168" s="370"/>
      <c r="SL168" s="370"/>
      <c r="SM168" s="370"/>
      <c r="SN168" s="370"/>
      <c r="SO168" s="370"/>
      <c r="SP168" s="370"/>
      <c r="SQ168" s="370"/>
      <c r="SR168" s="370"/>
      <c r="SS168" s="370"/>
      <c r="ST168" s="370"/>
      <c r="SU168" s="370"/>
      <c r="SV168" s="370"/>
      <c r="SW168" s="370"/>
      <c r="SX168" s="370"/>
      <c r="SY168" s="370"/>
      <c r="SZ168" s="370"/>
      <c r="TA168" s="370"/>
      <c r="TB168" s="370"/>
      <c r="TC168" s="370"/>
      <c r="TD168" s="370"/>
      <c r="TE168" s="370"/>
      <c r="TF168" s="370"/>
      <c r="TG168" s="370"/>
      <c r="TH168" s="370"/>
      <c r="TI168" s="370"/>
      <c r="TJ168" s="370"/>
      <c r="TK168" s="370"/>
      <c r="TL168" s="370"/>
      <c r="TM168" s="370"/>
      <c r="TN168" s="370"/>
      <c r="TO168" s="370"/>
      <c r="TP168" s="370"/>
      <c r="TQ168" s="370"/>
      <c r="TR168" s="370"/>
      <c r="TS168" s="370"/>
      <c r="TT168" s="370"/>
      <c r="TU168" s="370"/>
      <c r="TV168" s="370"/>
      <c r="TW168" s="370"/>
      <c r="TX168" s="370"/>
      <c r="TY168" s="370"/>
      <c r="TZ168" s="370"/>
      <c r="UA168" s="370"/>
      <c r="UB168" s="370"/>
      <c r="UC168" s="370"/>
      <c r="UD168" s="370"/>
      <c r="UE168" s="370"/>
      <c r="UF168" s="370"/>
      <c r="UG168" s="370"/>
      <c r="UH168" s="370"/>
      <c r="UI168" s="370"/>
      <c r="UJ168" s="370"/>
      <c r="UK168" s="370"/>
      <c r="UL168" s="370"/>
      <c r="UM168" s="370"/>
      <c r="UN168" s="370"/>
      <c r="UO168" s="370"/>
      <c r="UP168" s="370"/>
      <c r="UQ168" s="370"/>
      <c r="UR168" s="370"/>
      <c r="US168" s="370"/>
      <c r="UT168" s="370"/>
      <c r="UU168" s="370"/>
      <c r="UV168" s="370"/>
      <c r="UW168" s="370"/>
      <c r="UX168" s="370"/>
      <c r="UY168" s="370"/>
      <c r="UZ168" s="370"/>
      <c r="VA168" s="370"/>
      <c r="VB168" s="370"/>
      <c r="VC168" s="370"/>
      <c r="VD168" s="370"/>
      <c r="VE168" s="370"/>
      <c r="VF168" s="370"/>
      <c r="VG168" s="370"/>
      <c r="VH168" s="370"/>
      <c r="VI168" s="370"/>
      <c r="VJ168" s="370"/>
      <c r="VK168" s="370"/>
      <c r="VL168" s="370"/>
      <c r="VM168" s="370"/>
      <c r="VN168" s="370"/>
      <c r="VO168" s="370"/>
      <c r="VP168" s="370"/>
      <c r="VQ168" s="370"/>
      <c r="VR168" s="370"/>
      <c r="VS168" s="370"/>
      <c r="VT168" s="370"/>
      <c r="VU168" s="370"/>
      <c r="VV168" s="370"/>
      <c r="VW168" s="370"/>
      <c r="VX168" s="370"/>
      <c r="VY168" s="370"/>
      <c r="VZ168" s="370"/>
      <c r="WA168" s="370"/>
      <c r="WB168" s="370"/>
      <c r="WC168" s="370"/>
      <c r="WD168" s="370"/>
      <c r="WE168" s="370"/>
      <c r="WF168" s="370"/>
      <c r="WG168" s="370"/>
      <c r="WH168" s="370"/>
      <c r="WI168" s="370"/>
      <c r="WJ168" s="370"/>
      <c r="WK168" s="370"/>
      <c r="WL168" s="370"/>
      <c r="WM168" s="370"/>
      <c r="WN168" s="370"/>
      <c r="WO168" s="370"/>
      <c r="WP168" s="370"/>
      <c r="WQ168" s="370"/>
      <c r="WR168" s="370"/>
      <c r="WS168" s="370"/>
      <c r="WT168" s="370"/>
      <c r="WU168" s="370"/>
      <c r="WV168" s="370"/>
      <c r="WW168" s="370"/>
      <c r="WX168" s="370"/>
      <c r="WY168" s="370"/>
      <c r="WZ168" s="370"/>
      <c r="XA168" s="370"/>
      <c r="XB168" s="370"/>
      <c r="XC168" s="370"/>
      <c r="XD168" s="370"/>
      <c r="XE168" s="370"/>
      <c r="XF168" s="370"/>
      <c r="XG168" s="370"/>
      <c r="XH168" s="370"/>
      <c r="XI168" s="370"/>
      <c r="XJ168" s="370"/>
      <c r="XK168" s="370"/>
      <c r="XL168" s="370"/>
      <c r="XM168" s="370"/>
      <c r="XN168" s="370"/>
      <c r="XO168" s="370"/>
      <c r="XP168" s="370"/>
      <c r="XQ168" s="370"/>
      <c r="XR168" s="370"/>
      <c r="XS168" s="370"/>
      <c r="XT168" s="370"/>
      <c r="XU168" s="370"/>
      <c r="XV168" s="370"/>
      <c r="XW168" s="370"/>
      <c r="XX168" s="370"/>
      <c r="XY168" s="370"/>
      <c r="XZ168" s="370"/>
      <c r="YA168" s="370"/>
      <c r="YB168" s="370"/>
      <c r="YC168" s="370"/>
      <c r="YD168" s="370"/>
      <c r="YE168" s="370"/>
      <c r="YF168" s="370"/>
      <c r="YG168" s="370"/>
      <c r="YH168" s="370"/>
      <c r="YI168" s="370"/>
      <c r="YJ168" s="370"/>
      <c r="YK168" s="370"/>
      <c r="YL168" s="370"/>
      <c r="YM168" s="370"/>
      <c r="YN168" s="370"/>
      <c r="YO168" s="370"/>
      <c r="YP168" s="370"/>
      <c r="YQ168" s="370"/>
      <c r="YR168" s="370"/>
      <c r="YS168" s="370"/>
      <c r="YT168" s="370"/>
      <c r="YU168" s="370"/>
      <c r="YV168" s="370"/>
      <c r="YW168" s="370"/>
      <c r="YX168" s="370"/>
      <c r="YY168" s="370"/>
      <c r="YZ168" s="370"/>
      <c r="ZA168" s="370"/>
      <c r="ZB168" s="370"/>
      <c r="ZC168" s="370"/>
      <c r="ZD168" s="370"/>
      <c r="ZE168" s="370"/>
      <c r="ZF168" s="370"/>
      <c r="ZG168" s="370"/>
      <c r="ZH168" s="370"/>
      <c r="ZI168" s="370"/>
      <c r="ZJ168" s="370"/>
      <c r="ZK168" s="370"/>
      <c r="ZL168" s="370"/>
      <c r="ZM168" s="370"/>
      <c r="ZN168" s="370"/>
      <c r="ZO168" s="370"/>
      <c r="ZP168" s="370"/>
      <c r="ZQ168" s="370"/>
      <c r="ZR168" s="370"/>
      <c r="ZS168" s="370"/>
      <c r="ZT168" s="370"/>
      <c r="ZU168" s="370"/>
      <c r="ZV168" s="370"/>
      <c r="ZW168" s="370"/>
      <c r="ZX168" s="370"/>
      <c r="ZY168" s="370"/>
      <c r="ZZ168" s="370"/>
      <c r="AAA168" s="370"/>
      <c r="AAB168" s="370"/>
      <c r="AAC168" s="370"/>
      <c r="AAD168" s="370"/>
      <c r="AAE168" s="370"/>
      <c r="AAF168" s="370"/>
      <c r="AAG168" s="370"/>
      <c r="AAH168" s="370"/>
      <c r="AAI168" s="370"/>
      <c r="AAJ168" s="370"/>
      <c r="AAK168" s="370"/>
      <c r="AAL168" s="370"/>
      <c r="AAM168" s="370"/>
      <c r="AAN168" s="370"/>
      <c r="AAO168" s="370"/>
      <c r="AAP168" s="370"/>
      <c r="AAQ168" s="370"/>
      <c r="AAR168" s="370"/>
      <c r="AAS168" s="370"/>
      <c r="AAT168" s="370"/>
      <c r="AAU168" s="370"/>
      <c r="AAV168" s="370"/>
      <c r="AAW168" s="370"/>
      <c r="AAX168" s="370"/>
      <c r="AAY168" s="370"/>
      <c r="AAZ168" s="370"/>
      <c r="ABA168" s="370"/>
      <c r="ABB168" s="370"/>
      <c r="ABC168" s="370"/>
      <c r="ABD168" s="370"/>
      <c r="ABE168" s="370"/>
      <c r="ABF168" s="370"/>
      <c r="ABG168" s="370"/>
      <c r="ABH168" s="370"/>
      <c r="ABI168" s="370"/>
      <c r="ABJ168" s="370"/>
      <c r="ABK168" s="370"/>
      <c r="ABL168" s="370"/>
      <c r="ABM168" s="370"/>
      <c r="ABN168" s="370"/>
      <c r="ABO168" s="370"/>
      <c r="ABP168" s="370"/>
      <c r="ABQ168" s="370"/>
      <c r="ABR168" s="370"/>
      <c r="ABS168" s="370"/>
      <c r="ABT168" s="370"/>
      <c r="ABU168" s="370"/>
      <c r="ABV168" s="370"/>
      <c r="ABW168" s="370"/>
      <c r="ABX168" s="370"/>
      <c r="ABY168" s="370"/>
      <c r="ABZ168" s="370"/>
      <c r="ACA168" s="370"/>
      <c r="ACB168" s="370"/>
      <c r="ACC168" s="370"/>
      <c r="ACD168" s="370"/>
      <c r="ACE168" s="370"/>
      <c r="ACF168" s="370"/>
      <c r="ACG168" s="370"/>
      <c r="ACH168" s="370"/>
      <c r="ACI168" s="370"/>
      <c r="ACJ168" s="370"/>
      <c r="ACK168" s="370"/>
      <c r="ACL168" s="370"/>
      <c r="ACM168" s="370"/>
      <c r="ACN168" s="370"/>
      <c r="ACO168" s="370"/>
      <c r="ACP168" s="370"/>
      <c r="ACQ168" s="370"/>
      <c r="ACR168" s="370"/>
      <c r="ACS168" s="370"/>
      <c r="ACT168" s="370"/>
      <c r="ACU168" s="370"/>
      <c r="ACV168" s="370"/>
      <c r="ACW168" s="370"/>
      <c r="ACX168" s="370"/>
      <c r="ACY168" s="370"/>
      <c r="ACZ168" s="370"/>
      <c r="ADA168" s="370"/>
      <c r="ADB168" s="370"/>
      <c r="ADC168" s="370"/>
      <c r="ADD168" s="370"/>
      <c r="ADE168" s="370"/>
      <c r="ADF168" s="370"/>
      <c r="ADG168" s="370"/>
      <c r="ADH168" s="370"/>
      <c r="ADI168" s="370"/>
      <c r="ADJ168" s="370"/>
      <c r="ADK168" s="370"/>
      <c r="ADL168" s="370"/>
      <c r="ADM168" s="370"/>
      <c r="ADN168" s="370"/>
      <c r="ADO168" s="370"/>
      <c r="ADP168" s="370"/>
      <c r="ADQ168" s="370"/>
      <c r="ADR168" s="370"/>
      <c r="ADS168" s="370"/>
      <c r="ADT168" s="370"/>
      <c r="ADU168" s="370"/>
      <c r="ADV168" s="370"/>
      <c r="ADW168" s="370"/>
      <c r="ADX168" s="370"/>
      <c r="ADY168" s="370"/>
      <c r="ADZ168" s="370"/>
      <c r="AEA168" s="370"/>
      <c r="AEB168" s="370"/>
      <c r="AEC168" s="370"/>
      <c r="AED168" s="370"/>
      <c r="AEE168" s="370"/>
      <c r="AEF168" s="370"/>
      <c r="AEG168" s="370"/>
      <c r="AEH168" s="370"/>
      <c r="AEI168" s="370"/>
      <c r="AEJ168" s="370"/>
      <c r="AEK168" s="370"/>
      <c r="AEL168" s="370"/>
      <c r="AEM168" s="370"/>
      <c r="AEN168" s="370"/>
      <c r="AEO168" s="370"/>
      <c r="AEP168" s="370"/>
      <c r="AEQ168" s="370"/>
      <c r="AER168" s="370"/>
      <c r="AES168" s="370"/>
      <c r="AET168" s="370"/>
      <c r="AEU168" s="370"/>
      <c r="AEV168" s="370"/>
      <c r="AEW168" s="370"/>
      <c r="AEX168" s="370"/>
      <c r="AEY168" s="370"/>
      <c r="AEZ168" s="370"/>
      <c r="AFA168" s="370"/>
      <c r="AFB168" s="370"/>
      <c r="AFC168" s="370"/>
      <c r="AFD168" s="370"/>
      <c r="AFE168" s="370"/>
      <c r="AFF168" s="370"/>
      <c r="AFG168" s="370"/>
      <c r="AFH168" s="370"/>
      <c r="AFI168" s="370"/>
      <c r="AFJ168" s="370"/>
      <c r="AFK168" s="370"/>
      <c r="AFL168" s="370"/>
      <c r="AFM168" s="370"/>
      <c r="AFN168" s="370"/>
      <c r="AFO168" s="370"/>
      <c r="AFP168" s="370"/>
      <c r="AFQ168" s="370"/>
      <c r="AFR168" s="370"/>
      <c r="AFS168" s="370"/>
      <c r="AFT168" s="370"/>
      <c r="AFU168" s="370"/>
      <c r="AFV168" s="370"/>
      <c r="AFW168" s="370"/>
      <c r="AFX168" s="370"/>
      <c r="AFY168" s="370"/>
      <c r="AFZ168" s="370"/>
      <c r="AGA168" s="370"/>
      <c r="AGB168" s="370"/>
      <c r="AGC168" s="370"/>
      <c r="AGD168" s="370"/>
      <c r="AGE168" s="370"/>
      <c r="AGF168" s="370"/>
      <c r="AGG168" s="370"/>
      <c r="AGH168" s="370"/>
      <c r="AGI168" s="370"/>
      <c r="AGJ168" s="370"/>
      <c r="AGK168" s="370"/>
      <c r="AGL168" s="370"/>
      <c r="AGM168" s="370"/>
      <c r="AGN168" s="370"/>
      <c r="AGO168" s="370"/>
      <c r="AGP168" s="370"/>
      <c r="AGQ168" s="370"/>
      <c r="AGR168" s="370"/>
      <c r="AGS168" s="370"/>
      <c r="AGT168" s="370"/>
      <c r="AGU168" s="370"/>
      <c r="AGV168" s="370"/>
      <c r="AGW168" s="370"/>
      <c r="AGX168" s="370"/>
      <c r="AGY168" s="370"/>
      <c r="AGZ168" s="370"/>
      <c r="AHA168" s="370"/>
      <c r="AHB168" s="370"/>
      <c r="AHC168" s="370"/>
      <c r="AHD168" s="370"/>
      <c r="AHE168" s="370"/>
      <c r="AHF168" s="370"/>
      <c r="AHG168" s="370"/>
      <c r="AHH168" s="370"/>
      <c r="AHI168" s="370"/>
      <c r="AHJ168" s="370"/>
      <c r="AHK168" s="370"/>
      <c r="AHL168" s="370"/>
      <c r="AHM168" s="370"/>
      <c r="AHN168" s="370"/>
      <c r="AHO168" s="370"/>
      <c r="AHP168" s="370"/>
      <c r="AHQ168" s="370"/>
      <c r="AHR168" s="370"/>
      <c r="AHS168" s="370"/>
      <c r="AHT168" s="370"/>
      <c r="AHU168" s="370"/>
      <c r="AHV168" s="370"/>
      <c r="AHW168" s="370"/>
      <c r="AHX168" s="370"/>
      <c r="AHY168" s="370"/>
      <c r="AHZ168" s="370"/>
      <c r="AIA168" s="370"/>
      <c r="AIB168" s="370"/>
      <c r="AIC168" s="370"/>
      <c r="AID168" s="370"/>
      <c r="AIE168" s="370"/>
      <c r="AIF168" s="370"/>
      <c r="AIG168" s="370"/>
      <c r="AIH168" s="370"/>
      <c r="AII168" s="370"/>
      <c r="AIJ168" s="370"/>
      <c r="AIK168" s="370"/>
      <c r="AIL168" s="370"/>
      <c r="AIM168" s="370"/>
      <c r="AIN168" s="370"/>
      <c r="AIO168" s="370"/>
      <c r="AIP168" s="370"/>
      <c r="AIQ168" s="370"/>
      <c r="AIR168" s="370"/>
      <c r="AIS168" s="370"/>
      <c r="AIT168" s="370"/>
      <c r="AIU168" s="370"/>
      <c r="AIV168" s="370"/>
      <c r="AIW168" s="370"/>
      <c r="AIX168" s="370"/>
      <c r="AIY168" s="370"/>
      <c r="AIZ168" s="370"/>
      <c r="AJA168" s="370"/>
      <c r="AJB168" s="370"/>
      <c r="AJC168" s="370"/>
      <c r="AJD168" s="370"/>
      <c r="AJE168" s="370"/>
      <c r="AJF168" s="370"/>
      <c r="AJG168" s="370"/>
      <c r="AJH168" s="370"/>
      <c r="AJI168" s="370"/>
      <c r="AJJ168" s="370"/>
      <c r="AJK168" s="370"/>
      <c r="AJL168" s="370"/>
      <c r="AJM168" s="370"/>
      <c r="AJN168" s="370"/>
      <c r="AJO168" s="370"/>
      <c r="AJP168" s="370"/>
      <c r="AJQ168" s="370"/>
      <c r="AJR168" s="370"/>
      <c r="AJS168" s="370"/>
      <c r="AJT168" s="370"/>
      <c r="AJU168" s="370"/>
      <c r="AJV168" s="370"/>
      <c r="AJW168" s="370"/>
      <c r="AJX168" s="370"/>
      <c r="AJY168" s="370"/>
      <c r="AJZ168" s="370"/>
      <c r="AKA168" s="370"/>
      <c r="AKB168" s="370"/>
      <c r="AKC168" s="370"/>
      <c r="AKD168" s="370"/>
      <c r="AKE168" s="370"/>
      <c r="AKF168" s="370"/>
      <c r="AKG168" s="370"/>
      <c r="AKH168" s="370"/>
      <c r="AKI168" s="370"/>
      <c r="AKJ168" s="370"/>
      <c r="AKK168" s="370"/>
      <c r="AKL168" s="370"/>
      <c r="AKM168" s="370"/>
      <c r="AKN168" s="370"/>
      <c r="AKO168" s="370"/>
      <c r="AKP168" s="370"/>
      <c r="AKQ168" s="370"/>
      <c r="AKR168" s="370"/>
      <c r="AKS168" s="370"/>
      <c r="AKT168" s="370"/>
      <c r="AKU168" s="370"/>
      <c r="AKV168" s="370"/>
      <c r="AKW168" s="370"/>
      <c r="AKX168" s="370"/>
      <c r="AKY168" s="370"/>
      <c r="AKZ168" s="370"/>
      <c r="ALA168" s="370"/>
      <c r="ALB168" s="370"/>
      <c r="ALC168" s="370"/>
      <c r="ALD168" s="370"/>
      <c r="ALE168" s="370"/>
      <c r="ALF168" s="370"/>
      <c r="ALG168" s="370"/>
      <c r="ALH168" s="370"/>
      <c r="ALI168" s="370"/>
      <c r="ALJ168" s="370"/>
      <c r="ALK168" s="370"/>
      <c r="ALL168" s="370"/>
      <c r="ALM168" s="370"/>
      <c r="ALN168" s="370"/>
      <c r="ALO168" s="370"/>
      <c r="ALP168" s="370"/>
      <c r="ALQ168" s="370"/>
      <c r="ALR168" s="370"/>
      <c r="ALS168" s="370"/>
      <c r="ALT168" s="370"/>
      <c r="ALU168" s="370"/>
      <c r="ALV168" s="370"/>
      <c r="ALW168" s="370"/>
      <c r="ALX168" s="370"/>
      <c r="ALY168" s="370"/>
      <c r="ALZ168" s="370"/>
      <c r="AMA168" s="370"/>
      <c r="AMB168" s="370"/>
      <c r="AMC168" s="370"/>
      <c r="AMD168" s="370"/>
      <c r="AME168" s="370"/>
      <c r="AMF168" s="370"/>
      <c r="AMG168" s="370"/>
      <c r="AMH168" s="370"/>
      <c r="AMI168" s="370"/>
      <c r="AMJ168" s="370"/>
      <c r="AMK168" s="370"/>
      <c r="AML168" s="370"/>
      <c r="AMM168" s="370"/>
      <c r="AMN168" s="370"/>
      <c r="AMO168" s="370"/>
      <c r="AMP168" s="370"/>
      <c r="AMQ168" s="370"/>
      <c r="AMR168" s="370"/>
      <c r="AMS168" s="370"/>
      <c r="AMT168" s="370"/>
      <c r="AMU168" s="370"/>
      <c r="AMV168" s="370"/>
      <c r="AMW168" s="370"/>
      <c r="AMX168" s="370"/>
      <c r="AMY168" s="370"/>
      <c r="AMZ168" s="370"/>
      <c r="ANA168" s="370"/>
      <c r="ANB168" s="370"/>
      <c r="ANC168" s="370"/>
      <c r="AND168" s="370"/>
      <c r="ANE168" s="370"/>
      <c r="ANF168" s="370"/>
      <c r="ANG168" s="370"/>
      <c r="ANH168" s="370"/>
      <c r="ANI168" s="370"/>
      <c r="ANJ168" s="370"/>
      <c r="ANK168" s="370"/>
      <c r="ANL168" s="370"/>
      <c r="ANM168" s="370"/>
      <c r="ANN168" s="370"/>
      <c r="ANO168" s="370"/>
      <c r="ANP168" s="370"/>
      <c r="ANQ168" s="370"/>
      <c r="ANR168" s="370"/>
      <c r="ANS168" s="370"/>
      <c r="ANT168" s="370"/>
      <c r="ANU168" s="370"/>
      <c r="ANV168" s="370"/>
      <c r="ANW168" s="370"/>
      <c r="ANX168" s="370"/>
      <c r="ANY168" s="370"/>
      <c r="ANZ168" s="370"/>
      <c r="AOA168" s="370"/>
      <c r="AOB168" s="370"/>
      <c r="AOC168" s="370"/>
      <c r="AOD168" s="370"/>
      <c r="AOE168" s="370"/>
      <c r="AOF168" s="370"/>
      <c r="AOG168" s="370"/>
      <c r="AOH168" s="370"/>
      <c r="AOI168" s="370"/>
      <c r="AOJ168" s="370"/>
      <c r="AOK168" s="370"/>
      <c r="AOL168" s="370"/>
      <c r="AOM168" s="370"/>
      <c r="AON168" s="370"/>
      <c r="AOO168" s="370"/>
      <c r="AOP168" s="370"/>
      <c r="AOQ168" s="370"/>
      <c r="AOR168" s="370"/>
      <c r="AOS168" s="370"/>
      <c r="AOT168" s="370"/>
      <c r="AOU168" s="370"/>
      <c r="AOV168" s="370"/>
      <c r="AOW168" s="370"/>
      <c r="AOX168" s="370"/>
      <c r="AOY168" s="370"/>
      <c r="AOZ168" s="370"/>
      <c r="APA168" s="370"/>
      <c r="APB168" s="370"/>
      <c r="APC168" s="370"/>
      <c r="APD168" s="370"/>
      <c r="APE168" s="370"/>
      <c r="APF168" s="370"/>
      <c r="APG168" s="370"/>
      <c r="APH168" s="370"/>
      <c r="API168" s="370"/>
      <c r="APJ168" s="370"/>
      <c r="APK168" s="370"/>
      <c r="APL168" s="370"/>
      <c r="APM168" s="370"/>
      <c r="APN168" s="370"/>
      <c r="APO168" s="370"/>
      <c r="APP168" s="370"/>
      <c r="APQ168" s="370"/>
      <c r="APR168" s="370"/>
      <c r="APS168" s="370"/>
      <c r="APT168" s="370"/>
      <c r="APU168" s="370"/>
      <c r="APV168" s="370"/>
      <c r="APW168" s="370"/>
      <c r="APX168" s="370"/>
      <c r="APY168" s="370"/>
      <c r="APZ168" s="370"/>
      <c r="AQA168" s="370"/>
      <c r="AQB168" s="370"/>
      <c r="AQC168" s="370"/>
      <c r="AQD168" s="370"/>
      <c r="AQE168" s="370"/>
      <c r="AQF168" s="370"/>
      <c r="AQG168" s="370"/>
      <c r="AQH168" s="370"/>
      <c r="AQI168" s="370"/>
      <c r="AQJ168" s="370"/>
      <c r="AQK168" s="370"/>
      <c r="AQL168" s="370"/>
      <c r="AQM168" s="370"/>
      <c r="AQN168" s="370"/>
      <c r="AQO168" s="370"/>
      <c r="AQP168" s="370"/>
      <c r="AQQ168" s="370"/>
      <c r="AQR168" s="370"/>
      <c r="AQS168" s="370"/>
      <c r="AQT168" s="370"/>
      <c r="AQU168" s="370"/>
      <c r="AQV168" s="370"/>
      <c r="AQW168" s="370"/>
      <c r="AQX168" s="370"/>
      <c r="AQY168" s="370"/>
      <c r="AQZ168" s="370"/>
      <c r="ARA168" s="370"/>
      <c r="ARB168" s="370"/>
      <c r="ARC168" s="370"/>
      <c r="ARD168" s="370"/>
      <c r="ARE168" s="370"/>
      <c r="ARF168" s="370"/>
      <c r="ARG168" s="370"/>
      <c r="ARH168" s="370"/>
      <c r="ARI168" s="370"/>
      <c r="ARJ168" s="370"/>
      <c r="ARK168" s="370"/>
      <c r="ARL168" s="370"/>
      <c r="ARM168" s="370"/>
      <c r="ARN168" s="370"/>
      <c r="ARO168" s="370"/>
      <c r="ARP168" s="370"/>
      <c r="ARQ168" s="370"/>
      <c r="ARR168" s="370"/>
      <c r="ARS168" s="370"/>
      <c r="ART168" s="370"/>
      <c r="ARU168" s="370"/>
      <c r="ARV168" s="370"/>
      <c r="ARW168" s="370"/>
      <c r="ARX168" s="370"/>
      <c r="ARY168" s="370"/>
      <c r="ARZ168" s="370"/>
      <c r="ASA168" s="370"/>
      <c r="ASB168" s="370"/>
      <c r="ASC168" s="370"/>
      <c r="ASD168" s="370"/>
      <c r="ASE168" s="370"/>
      <c r="ASF168" s="370"/>
      <c r="ASG168" s="370"/>
      <c r="ASH168" s="370"/>
      <c r="ASI168" s="370"/>
      <c r="ASJ168" s="370"/>
      <c r="ASK168" s="370"/>
      <c r="ASL168" s="370"/>
      <c r="ASM168" s="370"/>
      <c r="ASN168" s="370"/>
      <c r="ASO168" s="370"/>
      <c r="ASP168" s="370"/>
      <c r="ASQ168" s="370"/>
      <c r="ASR168" s="370"/>
      <c r="ASS168" s="370"/>
      <c r="AST168" s="370"/>
      <c r="ASU168" s="370"/>
      <c r="ASV168" s="370"/>
      <c r="ASW168" s="370"/>
      <c r="ASX168" s="370"/>
      <c r="ASY168" s="370"/>
      <c r="ASZ168" s="370"/>
      <c r="ATA168" s="370"/>
      <c r="ATB168" s="370"/>
      <c r="ATC168" s="370"/>
      <c r="ATD168" s="370"/>
      <c r="ATE168" s="370"/>
      <c r="ATF168" s="370"/>
      <c r="ATG168" s="370"/>
      <c r="ATH168" s="370"/>
      <c r="ATI168" s="370"/>
      <c r="ATJ168" s="370"/>
      <c r="ATK168" s="370"/>
      <c r="ATL168" s="370"/>
      <c r="ATM168" s="370"/>
      <c r="ATN168" s="370"/>
      <c r="ATO168" s="370"/>
      <c r="ATP168" s="370"/>
      <c r="ATQ168" s="370"/>
      <c r="ATR168" s="370"/>
      <c r="ATS168" s="370"/>
      <c r="ATT168" s="370"/>
      <c r="ATU168" s="370"/>
      <c r="ATV168" s="370"/>
      <c r="ATW168" s="370"/>
      <c r="ATX168" s="370"/>
      <c r="ATY168" s="370"/>
      <c r="ATZ168" s="370"/>
      <c r="AUA168" s="370"/>
      <c r="AUB168" s="370"/>
      <c r="AUC168" s="370"/>
      <c r="AUD168" s="370"/>
      <c r="AUE168" s="370"/>
      <c r="AUF168" s="370"/>
      <c r="AUG168" s="370"/>
      <c r="AUH168" s="370"/>
      <c r="AUI168" s="370"/>
      <c r="AUJ168" s="370"/>
      <c r="AUK168" s="370"/>
      <c r="AUL168" s="370"/>
      <c r="AUM168" s="370"/>
      <c r="AUN168" s="370"/>
      <c r="AUO168" s="370"/>
      <c r="AUP168" s="370"/>
      <c r="AUQ168" s="370"/>
      <c r="AUR168" s="370"/>
      <c r="AUS168" s="370"/>
      <c r="AUT168" s="370"/>
      <c r="AUU168" s="370"/>
      <c r="AUV168" s="370"/>
      <c r="AUW168" s="370"/>
      <c r="AUX168" s="370"/>
      <c r="AUY168" s="370"/>
      <c r="AUZ168" s="370"/>
      <c r="AVA168" s="370"/>
      <c r="AVB168" s="370"/>
      <c r="AVC168" s="370"/>
      <c r="AVD168" s="370"/>
      <c r="AVE168" s="370"/>
      <c r="AVF168" s="370"/>
      <c r="AVG168" s="370"/>
      <c r="AVH168" s="370"/>
      <c r="AVI168" s="370"/>
      <c r="AVJ168" s="370"/>
      <c r="AVK168" s="370"/>
      <c r="AVL168" s="370"/>
      <c r="AVM168" s="370"/>
      <c r="AVN168" s="370"/>
      <c r="AVO168" s="370"/>
      <c r="AVP168" s="370"/>
      <c r="AVQ168" s="370"/>
      <c r="AVR168" s="370"/>
      <c r="AVS168" s="370"/>
      <c r="AVT168" s="370"/>
      <c r="AVU168" s="370"/>
      <c r="AVV168" s="370"/>
      <c r="AVW168" s="370"/>
      <c r="AVX168" s="370"/>
      <c r="AVY168" s="370"/>
      <c r="AVZ168" s="370"/>
      <c r="AWA168" s="370"/>
      <c r="AWB168" s="370"/>
      <c r="AWC168" s="370"/>
      <c r="AWD168" s="370"/>
      <c r="AWE168" s="370"/>
      <c r="AWF168" s="370"/>
      <c r="AWG168" s="370"/>
      <c r="AWH168" s="370"/>
      <c r="AWI168" s="370"/>
      <c r="AWJ168" s="370"/>
      <c r="AWK168" s="370"/>
      <c r="AWL168" s="370"/>
      <c r="AWM168" s="370"/>
      <c r="AWN168" s="370"/>
      <c r="AWO168" s="370"/>
      <c r="AWP168" s="370"/>
      <c r="AWQ168" s="370"/>
      <c r="AWR168" s="370"/>
      <c r="AWS168" s="370"/>
      <c r="AWT168" s="370"/>
      <c r="AWU168" s="370"/>
      <c r="AWV168" s="370"/>
      <c r="AWW168" s="370"/>
      <c r="AWX168" s="370"/>
      <c r="AWY168" s="370"/>
      <c r="AWZ168" s="370"/>
      <c r="AXA168" s="370"/>
      <c r="AXB168" s="370"/>
      <c r="AXC168" s="370"/>
      <c r="AXD168" s="370"/>
      <c r="AXE168" s="370"/>
      <c r="AXF168" s="370"/>
      <c r="AXG168" s="370"/>
      <c r="AXH168" s="370"/>
      <c r="AXI168" s="370"/>
      <c r="AXJ168" s="370"/>
      <c r="AXK168" s="370"/>
      <c r="AXL168" s="370"/>
      <c r="AXM168" s="370"/>
      <c r="AXN168" s="370"/>
      <c r="AXO168" s="370"/>
      <c r="AXP168" s="370"/>
      <c r="AXQ168" s="370"/>
      <c r="AXR168" s="370"/>
      <c r="AXS168" s="370"/>
      <c r="AXT168" s="370"/>
      <c r="AXU168" s="370"/>
      <c r="AXV168" s="370"/>
      <c r="AXW168" s="370"/>
      <c r="AXX168" s="370"/>
      <c r="AXY168" s="370"/>
      <c r="AXZ168" s="370"/>
      <c r="AYA168" s="370"/>
      <c r="AYB168" s="370"/>
      <c r="AYC168" s="370"/>
      <c r="AYD168" s="370"/>
      <c r="AYE168" s="370"/>
      <c r="AYF168" s="370"/>
      <c r="AYG168" s="370"/>
      <c r="AYH168" s="370"/>
      <c r="AYI168" s="370"/>
      <c r="AYJ168" s="370"/>
      <c r="AYK168" s="370"/>
      <c r="AYL168" s="370"/>
      <c r="AYM168" s="370"/>
      <c r="AYN168" s="370"/>
      <c r="AYO168" s="370"/>
      <c r="AYP168" s="370"/>
      <c r="AYQ168" s="370"/>
      <c r="AYR168" s="370"/>
      <c r="AYS168" s="370"/>
      <c r="AYT168" s="370"/>
      <c r="AYU168" s="370"/>
      <c r="AYV168" s="370"/>
      <c r="AYW168" s="370"/>
      <c r="AYX168" s="370"/>
      <c r="AYY168" s="370"/>
      <c r="AYZ168" s="370"/>
      <c r="AZA168" s="370"/>
      <c r="AZB168" s="370"/>
      <c r="AZC168" s="370"/>
      <c r="AZD168" s="370"/>
      <c r="AZE168" s="370"/>
      <c r="AZF168" s="370"/>
      <c r="AZG168" s="370"/>
      <c r="AZH168" s="370"/>
      <c r="AZI168" s="370"/>
      <c r="AZJ168" s="370"/>
      <c r="AZK168" s="370"/>
      <c r="AZL168" s="370"/>
      <c r="AZM168" s="370"/>
      <c r="AZN168" s="370"/>
      <c r="AZO168" s="370"/>
      <c r="AZP168" s="370"/>
      <c r="AZQ168" s="370"/>
      <c r="AZR168" s="370"/>
      <c r="AZS168" s="370"/>
      <c r="AZT168" s="370"/>
      <c r="AZU168" s="370"/>
      <c r="AZV168" s="370"/>
      <c r="AZW168" s="370"/>
      <c r="AZX168" s="370"/>
      <c r="AZY168" s="370"/>
      <c r="AZZ168" s="370"/>
      <c r="BAA168" s="370"/>
      <c r="BAB168" s="370"/>
      <c r="BAC168" s="370"/>
      <c r="BAD168" s="370"/>
      <c r="BAE168" s="370"/>
      <c r="BAF168" s="370"/>
      <c r="BAG168" s="370"/>
      <c r="BAH168" s="370"/>
      <c r="BAI168" s="370"/>
      <c r="BAJ168" s="370"/>
      <c r="BAK168" s="370"/>
      <c r="BAL168" s="370"/>
      <c r="BAM168" s="370"/>
      <c r="BAN168" s="370"/>
      <c r="BAO168" s="370"/>
      <c r="BAP168" s="370"/>
      <c r="BAQ168" s="370"/>
      <c r="BAR168" s="370"/>
      <c r="BAS168" s="370"/>
      <c r="BAT168" s="370"/>
      <c r="BAU168" s="370"/>
      <c r="BAV168" s="370"/>
      <c r="BAW168" s="370"/>
      <c r="BAX168" s="370"/>
      <c r="BAY168" s="370"/>
      <c r="BAZ168" s="370"/>
      <c r="BBA168" s="370"/>
      <c r="BBB168" s="370"/>
      <c r="BBC168" s="370"/>
      <c r="BBD168" s="370"/>
      <c r="BBE168" s="370"/>
      <c r="BBF168" s="370"/>
      <c r="BBG168" s="370"/>
      <c r="BBH168" s="370"/>
      <c r="BBI168" s="370"/>
      <c r="BBJ168" s="370"/>
      <c r="BBK168" s="370"/>
      <c r="BBL168" s="370"/>
      <c r="BBM168" s="370"/>
      <c r="BBN168" s="370"/>
      <c r="BBO168" s="370"/>
      <c r="BBP168" s="370"/>
      <c r="BBQ168" s="370"/>
      <c r="BBR168" s="370"/>
      <c r="BBS168" s="370"/>
      <c r="BBT168" s="370"/>
      <c r="BBU168" s="370"/>
      <c r="BBV168" s="370"/>
      <c r="BBW168" s="370"/>
      <c r="BBX168" s="370"/>
      <c r="BBY168" s="370"/>
      <c r="BBZ168" s="370"/>
      <c r="BCA168" s="370"/>
      <c r="BCB168" s="370"/>
      <c r="BCC168" s="370"/>
      <c r="BCD168" s="370"/>
      <c r="BCE168" s="370"/>
      <c r="BCF168" s="370"/>
      <c r="BCG168" s="370"/>
      <c r="BCH168" s="370"/>
      <c r="BCI168" s="370"/>
      <c r="BCJ168" s="370"/>
      <c r="BCK168" s="370"/>
      <c r="BCL168" s="370"/>
      <c r="BCM168" s="370"/>
      <c r="BCN168" s="370"/>
      <c r="BCO168" s="370"/>
      <c r="BCP168" s="370"/>
      <c r="BCQ168" s="370"/>
      <c r="BCR168" s="370"/>
      <c r="BCS168" s="370"/>
      <c r="BCT168" s="370"/>
      <c r="BCU168" s="370"/>
      <c r="BCV168" s="370"/>
      <c r="BCW168" s="370"/>
      <c r="BCX168" s="370"/>
      <c r="BCY168" s="370"/>
      <c r="BCZ168" s="370"/>
      <c r="BDA168" s="370"/>
      <c r="BDB168" s="370"/>
      <c r="BDC168" s="370"/>
      <c r="BDD168" s="370"/>
      <c r="BDE168" s="370"/>
      <c r="BDF168" s="370"/>
      <c r="BDG168" s="370"/>
      <c r="BDH168" s="370"/>
      <c r="BDI168" s="370"/>
      <c r="BDJ168" s="370"/>
      <c r="BDK168" s="370"/>
      <c r="BDL168" s="370"/>
      <c r="BDM168" s="370"/>
      <c r="BDN168" s="370"/>
      <c r="BDO168" s="370"/>
      <c r="BDP168" s="370"/>
      <c r="BDQ168" s="370"/>
      <c r="BDR168" s="370"/>
      <c r="BDS168" s="370"/>
      <c r="BDT168" s="370"/>
      <c r="BDU168" s="370"/>
      <c r="BDV168" s="370"/>
      <c r="BDW168" s="370"/>
      <c r="BDX168" s="370"/>
      <c r="BDY168" s="370"/>
      <c r="BDZ168" s="370"/>
      <c r="BEA168" s="370"/>
      <c r="BEB168" s="370"/>
      <c r="BEC168" s="370"/>
      <c r="BED168" s="370"/>
      <c r="BEE168" s="370"/>
      <c r="BEF168" s="370"/>
      <c r="BEG168" s="370"/>
      <c r="BEH168" s="370"/>
      <c r="BEI168" s="370"/>
      <c r="BEJ168" s="370"/>
      <c r="BEK168" s="370"/>
      <c r="BEL168" s="370"/>
      <c r="BEM168" s="370"/>
      <c r="BEN168" s="370"/>
      <c r="BEO168" s="370"/>
      <c r="BEP168" s="370"/>
      <c r="BEQ168" s="370"/>
      <c r="BER168" s="370"/>
      <c r="BES168" s="370"/>
      <c r="BET168" s="370"/>
      <c r="BEU168" s="370"/>
      <c r="BEV168" s="370"/>
      <c r="BEW168" s="370"/>
      <c r="BEX168" s="370"/>
      <c r="BEY168" s="370"/>
      <c r="BEZ168" s="370"/>
      <c r="BFA168" s="370"/>
      <c r="BFB168" s="370"/>
      <c r="BFC168" s="370"/>
      <c r="BFD168" s="370"/>
      <c r="BFE168" s="370"/>
      <c r="BFF168" s="370"/>
      <c r="BFG168" s="370"/>
      <c r="BFH168" s="370"/>
      <c r="BFI168" s="370"/>
      <c r="BFJ168" s="370"/>
      <c r="BFK168" s="370"/>
      <c r="BFL168" s="370"/>
      <c r="BFM168" s="370"/>
      <c r="BFN168" s="370"/>
      <c r="BFO168" s="370"/>
      <c r="BFP168" s="370"/>
      <c r="BFQ168" s="370"/>
      <c r="BFR168" s="370"/>
      <c r="BFS168" s="370"/>
      <c r="BFT168" s="370"/>
      <c r="BFU168" s="370"/>
      <c r="BFV168" s="370"/>
      <c r="BFW168" s="370"/>
      <c r="BFX168" s="370"/>
      <c r="BFY168" s="370"/>
      <c r="BFZ168" s="370"/>
      <c r="BGA168" s="370"/>
      <c r="BGB168" s="370"/>
      <c r="BGC168" s="370"/>
      <c r="BGD168" s="370"/>
      <c r="BGE168" s="370"/>
      <c r="BGF168" s="370"/>
      <c r="BGG168" s="370"/>
      <c r="BGH168" s="370"/>
      <c r="BGI168" s="370"/>
      <c r="BGJ168" s="370"/>
      <c r="BGK168" s="370"/>
      <c r="BGL168" s="370"/>
      <c r="BGM168" s="370"/>
      <c r="BGN168" s="370"/>
      <c r="BGO168" s="370"/>
      <c r="BGP168" s="370"/>
      <c r="BGQ168" s="370"/>
      <c r="BGR168" s="370"/>
      <c r="BGS168" s="370"/>
      <c r="BGT168" s="370"/>
      <c r="BGU168" s="370"/>
      <c r="BGV168" s="370"/>
      <c r="BGW168" s="370"/>
      <c r="BGX168" s="370"/>
      <c r="BGY168" s="370"/>
      <c r="BGZ168" s="370"/>
      <c r="BHA168" s="370"/>
      <c r="BHB168" s="370"/>
      <c r="BHC168" s="370"/>
      <c r="BHD168" s="370"/>
      <c r="BHE168" s="370"/>
      <c r="BHF168" s="370"/>
      <c r="BHG168" s="370"/>
      <c r="BHH168" s="370"/>
      <c r="BHI168" s="370"/>
      <c r="BHJ168" s="370"/>
      <c r="BHK168" s="370"/>
      <c r="BHL168" s="370"/>
      <c r="BHM168" s="370"/>
      <c r="BHN168" s="370"/>
      <c r="BHO168" s="370"/>
      <c r="BHP168" s="370"/>
      <c r="BHQ168" s="370"/>
      <c r="BHR168" s="370"/>
      <c r="BHS168" s="370"/>
      <c r="BHT168" s="370"/>
      <c r="BHU168" s="370"/>
      <c r="BHV168" s="370"/>
      <c r="BHW168" s="370"/>
      <c r="BHX168" s="370"/>
      <c r="BHY168" s="370"/>
      <c r="BHZ168" s="370"/>
      <c r="BIA168" s="370"/>
      <c r="BIB168" s="370"/>
      <c r="BIC168" s="370"/>
      <c r="BID168" s="370"/>
      <c r="BIE168" s="370"/>
      <c r="BIF168" s="370"/>
      <c r="BIG168" s="370"/>
      <c r="BIH168" s="370"/>
      <c r="BII168" s="370"/>
      <c r="BIJ168" s="370"/>
      <c r="BIK168" s="370"/>
      <c r="BIL168" s="370"/>
      <c r="BIM168" s="370"/>
      <c r="BIN168" s="370"/>
      <c r="BIO168" s="370"/>
      <c r="BIP168" s="370"/>
      <c r="BIQ168" s="370"/>
      <c r="BIR168" s="370"/>
      <c r="BIS168" s="370"/>
      <c r="BIT168" s="370"/>
      <c r="BIU168" s="370"/>
      <c r="BIV168" s="370"/>
      <c r="BIW168" s="370"/>
      <c r="BIX168" s="370"/>
      <c r="BIY168" s="370"/>
      <c r="BIZ168" s="370"/>
      <c r="BJA168" s="370"/>
    </row>
    <row r="169" spans="1:1613" s="38" customFormat="1" ht="15.75" thickTop="1" x14ac:dyDescent="0.25">
      <c r="A169" s="568" t="s">
        <v>245</v>
      </c>
      <c r="B169" s="569"/>
      <c r="C169" s="570"/>
      <c r="D169" s="36"/>
      <c r="E169" s="36"/>
      <c r="F169" s="36"/>
      <c r="G169" s="37"/>
      <c r="H169" s="35"/>
      <c r="I169" s="36"/>
      <c r="J169" s="36"/>
      <c r="K169" s="36"/>
      <c r="L169" s="36"/>
      <c r="M169" s="36"/>
      <c r="N169" s="36"/>
      <c r="O169" s="36"/>
      <c r="P169" s="37"/>
      <c r="Q169" s="271"/>
      <c r="R169" s="371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69"/>
      <c r="CC169" s="369"/>
      <c r="CD169" s="369"/>
      <c r="CE169" s="369"/>
      <c r="CF169" s="369"/>
      <c r="CG169" s="369"/>
      <c r="CH169" s="369"/>
      <c r="CI169" s="369"/>
      <c r="CJ169" s="369"/>
      <c r="CK169" s="369"/>
      <c r="CL169" s="369"/>
      <c r="CM169" s="369"/>
      <c r="CN169" s="369"/>
      <c r="CO169" s="369"/>
      <c r="CP169" s="369"/>
      <c r="CQ169" s="369"/>
      <c r="CR169" s="369"/>
      <c r="CS169" s="369"/>
      <c r="CT169" s="369"/>
      <c r="CU169" s="369"/>
      <c r="CV169" s="369"/>
      <c r="CW169" s="369"/>
      <c r="CX169" s="369"/>
      <c r="CY169" s="369"/>
      <c r="CZ169" s="369"/>
      <c r="DA169" s="369"/>
      <c r="DB169" s="369"/>
      <c r="DC169" s="369"/>
      <c r="DD169" s="369"/>
      <c r="DE169" s="369"/>
      <c r="DF169" s="369"/>
      <c r="DG169" s="369"/>
      <c r="DH169" s="369"/>
      <c r="DI169" s="369"/>
      <c r="DJ169" s="369"/>
      <c r="DK169" s="369"/>
      <c r="DL169" s="369"/>
      <c r="DM169" s="369"/>
      <c r="DN169" s="369"/>
      <c r="DO169" s="369"/>
      <c r="DP169" s="369"/>
      <c r="DQ169" s="369"/>
      <c r="DR169" s="369"/>
      <c r="DS169" s="369"/>
      <c r="DT169" s="369"/>
      <c r="DU169" s="369"/>
      <c r="DV169" s="369"/>
      <c r="DW169" s="369"/>
      <c r="DX169" s="369"/>
      <c r="DY169" s="369"/>
      <c r="DZ169" s="369"/>
      <c r="EA169" s="369"/>
      <c r="EB169" s="369"/>
      <c r="EC169" s="369"/>
      <c r="ED169" s="369"/>
      <c r="EE169" s="369"/>
      <c r="EF169" s="369"/>
      <c r="EG169" s="369"/>
      <c r="EH169" s="369"/>
      <c r="EI169" s="369"/>
      <c r="EJ169" s="369"/>
      <c r="EK169" s="369"/>
      <c r="EL169" s="369"/>
      <c r="EM169" s="369"/>
      <c r="EN169" s="369"/>
      <c r="EO169" s="369"/>
      <c r="EP169" s="369"/>
      <c r="EQ169" s="369"/>
      <c r="ER169" s="369"/>
      <c r="ES169" s="369"/>
      <c r="ET169" s="369"/>
      <c r="EU169" s="369"/>
      <c r="EV169" s="369"/>
      <c r="EW169" s="369"/>
      <c r="EX169" s="369"/>
      <c r="EY169" s="369"/>
      <c r="EZ169" s="369"/>
      <c r="FA169" s="369"/>
      <c r="FB169" s="369"/>
      <c r="FC169" s="369"/>
      <c r="FD169" s="369"/>
      <c r="FE169" s="369"/>
      <c r="FF169" s="369"/>
      <c r="FG169" s="369"/>
      <c r="FH169" s="369"/>
      <c r="FI169" s="369"/>
      <c r="FJ169" s="369"/>
      <c r="FK169" s="369"/>
      <c r="FL169" s="369"/>
      <c r="FM169" s="369"/>
      <c r="FN169" s="369"/>
      <c r="FO169" s="369"/>
      <c r="FP169" s="369"/>
      <c r="FQ169" s="369"/>
      <c r="FR169" s="369"/>
      <c r="FS169" s="369"/>
      <c r="FT169" s="369"/>
      <c r="FU169" s="369"/>
      <c r="FV169" s="369"/>
      <c r="FW169" s="369"/>
      <c r="FX169" s="369"/>
      <c r="FY169" s="369"/>
      <c r="FZ169" s="369"/>
      <c r="GA169" s="369"/>
      <c r="GB169" s="369"/>
      <c r="GC169" s="369"/>
      <c r="GD169" s="369"/>
      <c r="GE169" s="369"/>
      <c r="GF169" s="369"/>
      <c r="GG169" s="369"/>
      <c r="GH169" s="369"/>
      <c r="GI169" s="369"/>
      <c r="GJ169" s="369"/>
      <c r="GK169" s="369"/>
      <c r="GL169" s="369"/>
      <c r="GM169" s="369"/>
      <c r="GN169" s="369"/>
      <c r="GO169" s="369"/>
      <c r="GP169" s="369"/>
      <c r="GQ169" s="369"/>
      <c r="GR169" s="369"/>
      <c r="GS169" s="369"/>
      <c r="GT169" s="369"/>
      <c r="GU169" s="369"/>
      <c r="GV169" s="369"/>
      <c r="GW169" s="369"/>
      <c r="GX169" s="369"/>
      <c r="GY169" s="369"/>
      <c r="GZ169" s="369"/>
      <c r="HA169" s="369"/>
      <c r="HB169" s="369"/>
      <c r="HC169" s="369"/>
      <c r="HD169" s="369"/>
      <c r="HE169" s="369"/>
      <c r="HF169" s="369"/>
      <c r="HG169" s="369"/>
      <c r="HH169" s="369"/>
      <c r="HI169" s="369"/>
      <c r="HJ169" s="369"/>
      <c r="HK169" s="369"/>
      <c r="HL169" s="369"/>
      <c r="HM169" s="369"/>
      <c r="HN169" s="369"/>
      <c r="HO169" s="369"/>
      <c r="HP169" s="369"/>
      <c r="HQ169" s="369"/>
      <c r="HR169" s="369"/>
      <c r="HS169" s="369"/>
      <c r="HT169" s="369"/>
      <c r="HU169" s="369"/>
      <c r="HV169" s="369"/>
      <c r="HW169" s="369"/>
      <c r="HX169" s="369"/>
      <c r="HY169" s="369"/>
      <c r="HZ169" s="369"/>
      <c r="IA169" s="369"/>
      <c r="IB169" s="369"/>
      <c r="IC169" s="369"/>
      <c r="ID169" s="369"/>
      <c r="IE169" s="369"/>
      <c r="IF169" s="369"/>
      <c r="IG169" s="369"/>
      <c r="IH169" s="369"/>
      <c r="II169" s="369"/>
      <c r="IJ169" s="369"/>
      <c r="IK169" s="369"/>
      <c r="IL169" s="369"/>
      <c r="IM169" s="369"/>
      <c r="IN169" s="369"/>
      <c r="IO169" s="369"/>
      <c r="IP169" s="369"/>
      <c r="IQ169" s="369"/>
      <c r="IR169" s="369"/>
      <c r="IS169" s="369"/>
      <c r="IT169" s="369"/>
      <c r="IU169" s="369"/>
      <c r="IV169" s="369"/>
      <c r="IW169" s="369"/>
      <c r="IX169" s="369"/>
      <c r="IY169" s="369"/>
      <c r="IZ169" s="369"/>
      <c r="JA169" s="369"/>
      <c r="JB169" s="369"/>
      <c r="JC169" s="369"/>
      <c r="JD169" s="369"/>
      <c r="JE169" s="369"/>
      <c r="JF169" s="369"/>
      <c r="JG169" s="369"/>
      <c r="JH169" s="369"/>
      <c r="JI169" s="369"/>
      <c r="JJ169" s="369"/>
      <c r="JK169" s="369"/>
      <c r="JL169" s="369"/>
      <c r="JM169" s="369"/>
      <c r="JN169" s="369"/>
      <c r="JO169" s="369"/>
      <c r="JP169" s="369"/>
      <c r="JQ169" s="369"/>
      <c r="JR169" s="369"/>
      <c r="JS169" s="369"/>
      <c r="JT169" s="369"/>
      <c r="JU169" s="369"/>
      <c r="JV169" s="369"/>
      <c r="JW169" s="369"/>
      <c r="JX169" s="369"/>
      <c r="JY169" s="369"/>
      <c r="JZ169" s="369"/>
      <c r="KA169" s="369"/>
      <c r="KB169" s="369"/>
      <c r="KC169" s="369"/>
      <c r="KD169" s="369"/>
      <c r="KE169" s="369"/>
      <c r="KF169" s="369"/>
      <c r="KG169" s="369"/>
      <c r="KH169" s="369"/>
      <c r="KI169" s="369"/>
      <c r="KJ169" s="369"/>
      <c r="KK169" s="369"/>
      <c r="KL169" s="369"/>
      <c r="KM169" s="369"/>
      <c r="KN169" s="369"/>
      <c r="KO169" s="369"/>
      <c r="KP169" s="369"/>
      <c r="KQ169" s="369"/>
      <c r="KR169" s="369"/>
      <c r="KS169" s="369"/>
      <c r="KT169" s="369"/>
      <c r="KU169" s="369"/>
      <c r="KV169" s="369"/>
      <c r="KW169" s="369"/>
      <c r="KX169" s="369"/>
      <c r="KY169" s="369"/>
      <c r="KZ169" s="369"/>
      <c r="LA169" s="369"/>
      <c r="LB169" s="369"/>
      <c r="LC169" s="369"/>
      <c r="LD169" s="369"/>
      <c r="LE169" s="369"/>
      <c r="LF169" s="369"/>
      <c r="LG169" s="369"/>
      <c r="LH169" s="369"/>
      <c r="LI169" s="369"/>
      <c r="LJ169" s="369"/>
      <c r="LK169" s="369"/>
      <c r="LL169" s="369"/>
      <c r="LM169" s="369"/>
      <c r="LN169" s="369"/>
      <c r="LO169" s="369"/>
      <c r="LP169" s="369"/>
      <c r="LQ169" s="369"/>
      <c r="LR169" s="369"/>
      <c r="LS169" s="369"/>
      <c r="LT169" s="369"/>
      <c r="LU169" s="369"/>
      <c r="LV169" s="369"/>
      <c r="LW169" s="369"/>
      <c r="LX169" s="369"/>
      <c r="LY169" s="369"/>
      <c r="LZ169" s="369"/>
      <c r="MA169" s="369"/>
      <c r="MB169" s="369"/>
      <c r="MC169" s="369"/>
      <c r="MD169" s="369"/>
      <c r="ME169" s="369"/>
      <c r="MF169" s="369"/>
      <c r="MG169" s="369"/>
      <c r="MH169" s="369"/>
      <c r="MI169" s="369"/>
      <c r="MJ169" s="369"/>
      <c r="MK169" s="369"/>
      <c r="ML169" s="369"/>
      <c r="MM169" s="369"/>
      <c r="MN169" s="369"/>
      <c r="MO169" s="369"/>
      <c r="MP169" s="369"/>
      <c r="MQ169" s="369"/>
      <c r="MR169" s="369"/>
      <c r="MS169" s="369"/>
      <c r="MT169" s="369"/>
      <c r="MU169" s="369"/>
      <c r="MV169" s="369"/>
      <c r="MW169" s="369"/>
      <c r="MX169" s="369"/>
      <c r="MY169" s="369"/>
      <c r="MZ169" s="369"/>
      <c r="NA169" s="369"/>
      <c r="NB169" s="369"/>
      <c r="NC169" s="369"/>
      <c r="ND169" s="369"/>
      <c r="NE169" s="369"/>
      <c r="NF169" s="369"/>
      <c r="NG169" s="369"/>
      <c r="NH169" s="369"/>
      <c r="NI169" s="369"/>
      <c r="NJ169" s="369"/>
      <c r="NK169" s="369"/>
      <c r="NL169" s="369"/>
      <c r="NM169" s="369"/>
      <c r="NN169" s="369"/>
      <c r="NO169" s="369"/>
      <c r="NP169" s="369"/>
      <c r="NQ169" s="369"/>
      <c r="NR169" s="369"/>
      <c r="NS169" s="369"/>
      <c r="NT169" s="369"/>
      <c r="NU169" s="369"/>
      <c r="NV169" s="369"/>
      <c r="NW169" s="369"/>
      <c r="NX169" s="369"/>
      <c r="NY169" s="369"/>
      <c r="NZ169" s="369"/>
      <c r="OA169" s="369"/>
      <c r="OB169" s="369"/>
      <c r="OC169" s="369"/>
      <c r="OD169" s="369"/>
      <c r="OE169" s="369"/>
      <c r="OF169" s="369"/>
      <c r="OG169" s="369"/>
      <c r="OH169" s="369"/>
      <c r="OI169" s="369"/>
      <c r="OJ169" s="369"/>
      <c r="OK169" s="369"/>
      <c r="OL169" s="369"/>
      <c r="OM169" s="369"/>
      <c r="ON169" s="369"/>
      <c r="OO169" s="369"/>
      <c r="OP169" s="369"/>
      <c r="OQ169" s="369"/>
      <c r="OR169" s="369"/>
      <c r="OS169" s="369"/>
      <c r="OT169" s="369"/>
      <c r="OU169" s="369"/>
      <c r="OV169" s="369"/>
      <c r="OW169" s="369"/>
      <c r="OX169" s="369"/>
      <c r="OY169" s="369"/>
      <c r="OZ169" s="369"/>
      <c r="PA169" s="369"/>
      <c r="PB169" s="369"/>
      <c r="PC169" s="369"/>
      <c r="PD169" s="369"/>
      <c r="PE169" s="369"/>
      <c r="PF169" s="369"/>
      <c r="PG169" s="369"/>
      <c r="PH169" s="369"/>
      <c r="PI169" s="369"/>
      <c r="PJ169" s="369"/>
      <c r="PK169" s="369"/>
      <c r="PL169" s="369"/>
      <c r="PM169" s="369"/>
      <c r="PN169" s="369"/>
      <c r="PO169" s="369"/>
      <c r="PP169" s="369"/>
      <c r="PQ169" s="369"/>
      <c r="PR169" s="369"/>
      <c r="PS169" s="369"/>
      <c r="PT169" s="369"/>
      <c r="PU169" s="369"/>
      <c r="PV169" s="369"/>
      <c r="PW169" s="369"/>
      <c r="PX169" s="369"/>
      <c r="PY169" s="369"/>
      <c r="PZ169" s="369"/>
      <c r="QA169" s="369"/>
      <c r="QB169" s="369"/>
      <c r="QC169" s="369"/>
      <c r="QD169" s="369"/>
      <c r="QE169" s="369"/>
      <c r="QF169" s="369"/>
      <c r="QG169" s="369"/>
      <c r="QH169" s="369"/>
      <c r="QI169" s="369"/>
      <c r="QJ169" s="369"/>
      <c r="QK169" s="369"/>
      <c r="QL169" s="369"/>
      <c r="QM169" s="369"/>
      <c r="QN169" s="369"/>
      <c r="QO169" s="369"/>
      <c r="QP169" s="369"/>
      <c r="QQ169" s="369"/>
      <c r="QR169" s="369"/>
      <c r="QS169" s="369"/>
      <c r="QT169" s="369"/>
      <c r="QU169" s="369"/>
      <c r="QV169" s="369"/>
      <c r="QW169" s="369"/>
      <c r="QX169" s="369"/>
      <c r="QY169" s="369"/>
      <c r="QZ169" s="369"/>
      <c r="RA169" s="369"/>
      <c r="RB169" s="369"/>
      <c r="RC169" s="369"/>
      <c r="RD169" s="369"/>
      <c r="RE169" s="369"/>
      <c r="RF169" s="369"/>
      <c r="RG169" s="369"/>
      <c r="RH169" s="369"/>
      <c r="RI169" s="369"/>
      <c r="RJ169" s="369"/>
      <c r="RK169" s="369"/>
      <c r="RL169" s="369"/>
      <c r="RM169" s="369"/>
      <c r="RN169" s="369"/>
      <c r="RO169" s="369"/>
      <c r="RP169" s="369"/>
      <c r="RQ169" s="369"/>
      <c r="RR169" s="369"/>
      <c r="RS169" s="369"/>
      <c r="RT169" s="369"/>
      <c r="RU169" s="369"/>
      <c r="RV169" s="369"/>
      <c r="RW169" s="369"/>
      <c r="RX169" s="369"/>
      <c r="RY169" s="369"/>
      <c r="RZ169" s="369"/>
      <c r="SA169" s="369"/>
      <c r="SB169" s="369"/>
      <c r="SC169" s="369"/>
      <c r="SD169" s="369"/>
      <c r="SE169" s="369"/>
      <c r="SF169" s="369"/>
      <c r="SG169" s="369"/>
      <c r="SH169" s="369"/>
      <c r="SI169" s="369"/>
      <c r="SJ169" s="369"/>
      <c r="SK169" s="369"/>
      <c r="SL169" s="369"/>
      <c r="SM169" s="369"/>
      <c r="SN169" s="369"/>
      <c r="SO169" s="369"/>
      <c r="SP169" s="369"/>
      <c r="SQ169" s="369"/>
      <c r="SR169" s="369"/>
      <c r="SS169" s="369"/>
      <c r="ST169" s="369"/>
      <c r="SU169" s="369"/>
      <c r="SV169" s="369"/>
      <c r="SW169" s="369"/>
      <c r="SX169" s="369"/>
      <c r="SY169" s="369"/>
      <c r="SZ169" s="369"/>
      <c r="TA169" s="369"/>
      <c r="TB169" s="369"/>
      <c r="TC169" s="369"/>
      <c r="TD169" s="369"/>
      <c r="TE169" s="369"/>
      <c r="TF169" s="369"/>
      <c r="TG169" s="369"/>
      <c r="TH169" s="369"/>
      <c r="TI169" s="369"/>
      <c r="TJ169" s="369"/>
      <c r="TK169" s="369"/>
      <c r="TL169" s="369"/>
      <c r="TM169" s="369"/>
      <c r="TN169" s="369"/>
      <c r="TO169" s="369"/>
      <c r="TP169" s="369"/>
      <c r="TQ169" s="369"/>
      <c r="TR169" s="369"/>
      <c r="TS169" s="369"/>
      <c r="TT169" s="369"/>
      <c r="TU169" s="369"/>
      <c r="TV169" s="369"/>
      <c r="TW169" s="369"/>
      <c r="TX169" s="369"/>
      <c r="TY169" s="369"/>
      <c r="TZ169" s="369"/>
      <c r="UA169" s="369"/>
      <c r="UB169" s="369"/>
      <c r="UC169" s="369"/>
      <c r="UD169" s="369"/>
      <c r="UE169" s="369"/>
      <c r="UF169" s="369"/>
      <c r="UG169" s="369"/>
      <c r="UH169" s="369"/>
      <c r="UI169" s="369"/>
      <c r="UJ169" s="369"/>
      <c r="UK169" s="369"/>
      <c r="UL169" s="369"/>
      <c r="UM169" s="369"/>
      <c r="UN169" s="369"/>
      <c r="UO169" s="369"/>
      <c r="UP169" s="369"/>
      <c r="UQ169" s="369"/>
      <c r="UR169" s="369"/>
      <c r="US169" s="369"/>
      <c r="UT169" s="369"/>
      <c r="UU169" s="369"/>
      <c r="UV169" s="369"/>
      <c r="UW169" s="369"/>
      <c r="UX169" s="369"/>
      <c r="UY169" s="369"/>
      <c r="UZ169" s="369"/>
      <c r="VA169" s="369"/>
      <c r="VB169" s="369"/>
      <c r="VC169" s="369"/>
      <c r="VD169" s="369"/>
      <c r="VE169" s="369"/>
      <c r="VF169" s="369"/>
      <c r="VG169" s="369"/>
      <c r="VH169" s="369"/>
      <c r="VI169" s="369"/>
      <c r="VJ169" s="369"/>
      <c r="VK169" s="369"/>
      <c r="VL169" s="369"/>
      <c r="VM169" s="369"/>
      <c r="VN169" s="369"/>
      <c r="VO169" s="369"/>
      <c r="VP169" s="369"/>
      <c r="VQ169" s="369"/>
      <c r="VR169" s="369"/>
      <c r="VS169" s="369"/>
      <c r="VT169" s="369"/>
      <c r="VU169" s="369"/>
      <c r="VV169" s="369"/>
      <c r="VW169" s="369"/>
      <c r="VX169" s="369"/>
      <c r="VY169" s="369"/>
      <c r="VZ169" s="369"/>
      <c r="WA169" s="369"/>
      <c r="WB169" s="369"/>
      <c r="WC169" s="369"/>
      <c r="WD169" s="369"/>
      <c r="WE169" s="369"/>
      <c r="WF169" s="369"/>
      <c r="WG169" s="369"/>
      <c r="WH169" s="369"/>
      <c r="WI169" s="369"/>
      <c r="WJ169" s="369"/>
      <c r="WK169" s="369"/>
      <c r="WL169" s="369"/>
      <c r="WM169" s="369"/>
      <c r="WN169" s="369"/>
      <c r="WO169" s="369"/>
      <c r="WP169" s="369"/>
      <c r="WQ169" s="369"/>
      <c r="WR169" s="369"/>
      <c r="WS169" s="369"/>
      <c r="WT169" s="369"/>
      <c r="WU169" s="369"/>
      <c r="WV169" s="369"/>
      <c r="WW169" s="369"/>
      <c r="WX169" s="369"/>
      <c r="WY169" s="369"/>
      <c r="WZ169" s="369"/>
      <c r="XA169" s="369"/>
      <c r="XB169" s="369"/>
      <c r="XC169" s="369"/>
      <c r="XD169" s="369"/>
      <c r="XE169" s="369"/>
      <c r="XF169" s="369"/>
      <c r="XG169" s="369"/>
      <c r="XH169" s="369"/>
      <c r="XI169" s="369"/>
      <c r="XJ169" s="369"/>
      <c r="XK169" s="369"/>
      <c r="XL169" s="369"/>
      <c r="XM169" s="369"/>
      <c r="XN169" s="369"/>
      <c r="XO169" s="369"/>
      <c r="XP169" s="369"/>
      <c r="XQ169" s="369"/>
      <c r="XR169" s="369"/>
      <c r="XS169" s="369"/>
      <c r="XT169" s="369"/>
      <c r="XU169" s="369"/>
      <c r="XV169" s="369"/>
      <c r="XW169" s="369"/>
      <c r="XX169" s="369"/>
      <c r="XY169" s="369"/>
      <c r="XZ169" s="369"/>
      <c r="YA169" s="369"/>
      <c r="YB169" s="369"/>
      <c r="YC169" s="369"/>
      <c r="YD169" s="369"/>
      <c r="YE169" s="369"/>
      <c r="YF169" s="369"/>
      <c r="YG169" s="369"/>
      <c r="YH169" s="369"/>
      <c r="YI169" s="369"/>
      <c r="YJ169" s="369"/>
      <c r="YK169" s="369"/>
      <c r="YL169" s="369"/>
      <c r="YM169" s="369"/>
      <c r="YN169" s="369"/>
      <c r="YO169" s="369"/>
      <c r="YP169" s="369"/>
      <c r="YQ169" s="369"/>
      <c r="YR169" s="369"/>
      <c r="YS169" s="369"/>
      <c r="YT169" s="369"/>
      <c r="YU169" s="369"/>
      <c r="YV169" s="369"/>
      <c r="YW169" s="369"/>
      <c r="YX169" s="369"/>
      <c r="YY169" s="369"/>
      <c r="YZ169" s="369"/>
      <c r="ZA169" s="369"/>
      <c r="ZB169" s="369"/>
      <c r="ZC169" s="369"/>
      <c r="ZD169" s="369"/>
      <c r="ZE169" s="369"/>
      <c r="ZF169" s="369"/>
      <c r="ZG169" s="369"/>
      <c r="ZH169" s="369"/>
      <c r="ZI169" s="369"/>
      <c r="ZJ169" s="369"/>
      <c r="ZK169" s="369"/>
      <c r="ZL169" s="369"/>
      <c r="ZM169" s="369"/>
      <c r="ZN169" s="369"/>
      <c r="ZO169" s="369"/>
      <c r="ZP169" s="369"/>
      <c r="ZQ169" s="369"/>
      <c r="ZR169" s="369"/>
      <c r="ZS169" s="369"/>
      <c r="ZT169" s="369"/>
      <c r="ZU169" s="369"/>
      <c r="ZV169" s="369"/>
      <c r="ZW169" s="369"/>
      <c r="ZX169" s="369"/>
      <c r="ZY169" s="369"/>
      <c r="ZZ169" s="369"/>
      <c r="AAA169" s="369"/>
      <c r="AAB169" s="369"/>
      <c r="AAC169" s="369"/>
      <c r="AAD169" s="369"/>
      <c r="AAE169" s="369"/>
      <c r="AAF169" s="369"/>
      <c r="AAG169" s="369"/>
      <c r="AAH169" s="369"/>
      <c r="AAI169" s="369"/>
      <c r="AAJ169" s="369"/>
      <c r="AAK169" s="369"/>
      <c r="AAL169" s="369"/>
      <c r="AAM169" s="369"/>
      <c r="AAN169" s="369"/>
      <c r="AAO169" s="369"/>
      <c r="AAP169" s="369"/>
      <c r="AAQ169" s="369"/>
      <c r="AAR169" s="369"/>
      <c r="AAS169" s="369"/>
      <c r="AAT169" s="369"/>
      <c r="AAU169" s="369"/>
      <c r="AAV169" s="369"/>
      <c r="AAW169" s="369"/>
      <c r="AAX169" s="369"/>
      <c r="AAY169" s="369"/>
      <c r="AAZ169" s="369"/>
      <c r="ABA169" s="369"/>
      <c r="ABB169" s="369"/>
      <c r="ABC169" s="369"/>
      <c r="ABD169" s="369"/>
      <c r="ABE169" s="369"/>
      <c r="ABF169" s="369"/>
      <c r="ABG169" s="369"/>
      <c r="ABH169" s="369"/>
      <c r="ABI169" s="369"/>
      <c r="ABJ169" s="369"/>
      <c r="ABK169" s="369"/>
      <c r="ABL169" s="369"/>
      <c r="ABM169" s="369"/>
      <c r="ABN169" s="369"/>
      <c r="ABO169" s="369"/>
      <c r="ABP169" s="369"/>
      <c r="ABQ169" s="369"/>
      <c r="ABR169" s="369"/>
      <c r="ABS169" s="369"/>
      <c r="ABT169" s="369"/>
      <c r="ABU169" s="369"/>
      <c r="ABV169" s="369"/>
      <c r="ABW169" s="369"/>
      <c r="ABX169" s="369"/>
      <c r="ABY169" s="369"/>
      <c r="ABZ169" s="369"/>
      <c r="ACA169" s="369"/>
      <c r="ACB169" s="369"/>
      <c r="ACC169" s="369"/>
      <c r="ACD169" s="369"/>
      <c r="ACE169" s="369"/>
      <c r="ACF169" s="369"/>
      <c r="ACG169" s="369"/>
      <c r="ACH169" s="369"/>
      <c r="ACI169" s="369"/>
      <c r="ACJ169" s="369"/>
      <c r="ACK169" s="369"/>
      <c r="ACL169" s="369"/>
      <c r="ACM169" s="369"/>
      <c r="ACN169" s="369"/>
      <c r="ACO169" s="369"/>
      <c r="ACP169" s="369"/>
      <c r="ACQ169" s="369"/>
      <c r="ACR169" s="369"/>
      <c r="ACS169" s="369"/>
      <c r="ACT169" s="369"/>
      <c r="ACU169" s="369"/>
      <c r="ACV169" s="369"/>
      <c r="ACW169" s="369"/>
      <c r="ACX169" s="369"/>
      <c r="ACY169" s="369"/>
      <c r="ACZ169" s="369"/>
      <c r="ADA169" s="369"/>
      <c r="ADB169" s="369"/>
      <c r="ADC169" s="369"/>
      <c r="ADD169" s="369"/>
      <c r="ADE169" s="369"/>
      <c r="ADF169" s="369"/>
      <c r="ADG169" s="369"/>
      <c r="ADH169" s="369"/>
      <c r="ADI169" s="369"/>
      <c r="ADJ169" s="369"/>
      <c r="ADK169" s="369"/>
      <c r="ADL169" s="369"/>
      <c r="ADM169" s="369"/>
      <c r="ADN169" s="369"/>
      <c r="ADO169" s="369"/>
      <c r="ADP169" s="369"/>
      <c r="ADQ169" s="369"/>
      <c r="ADR169" s="369"/>
      <c r="ADS169" s="369"/>
      <c r="ADT169" s="369"/>
      <c r="ADU169" s="369"/>
      <c r="ADV169" s="369"/>
      <c r="ADW169" s="369"/>
      <c r="ADX169" s="369"/>
      <c r="ADY169" s="369"/>
      <c r="ADZ169" s="369"/>
      <c r="AEA169" s="369"/>
      <c r="AEB169" s="369"/>
      <c r="AEC169" s="369"/>
      <c r="AED169" s="369"/>
      <c r="AEE169" s="369"/>
      <c r="AEF169" s="369"/>
      <c r="AEG169" s="369"/>
      <c r="AEH169" s="369"/>
      <c r="AEI169" s="369"/>
      <c r="AEJ169" s="369"/>
      <c r="AEK169" s="369"/>
      <c r="AEL169" s="369"/>
      <c r="AEM169" s="369"/>
      <c r="AEN169" s="369"/>
      <c r="AEO169" s="369"/>
      <c r="AEP169" s="369"/>
      <c r="AEQ169" s="369"/>
      <c r="AER169" s="369"/>
      <c r="AES169" s="369"/>
      <c r="AET169" s="369"/>
      <c r="AEU169" s="369"/>
      <c r="AEV169" s="369"/>
      <c r="AEW169" s="369"/>
      <c r="AEX169" s="369"/>
      <c r="AEY169" s="369"/>
      <c r="AEZ169" s="369"/>
      <c r="AFA169" s="369"/>
      <c r="AFB169" s="369"/>
      <c r="AFC169" s="369"/>
      <c r="AFD169" s="369"/>
      <c r="AFE169" s="369"/>
      <c r="AFF169" s="369"/>
      <c r="AFG169" s="369"/>
      <c r="AFH169" s="369"/>
      <c r="AFI169" s="369"/>
      <c r="AFJ169" s="369"/>
      <c r="AFK169" s="369"/>
      <c r="AFL169" s="369"/>
      <c r="AFM169" s="369"/>
      <c r="AFN169" s="369"/>
      <c r="AFO169" s="369"/>
      <c r="AFP169" s="369"/>
      <c r="AFQ169" s="369"/>
      <c r="AFR169" s="369"/>
      <c r="AFS169" s="369"/>
      <c r="AFT169" s="369"/>
      <c r="AFU169" s="369"/>
      <c r="AFV169" s="369"/>
      <c r="AFW169" s="369"/>
      <c r="AFX169" s="369"/>
      <c r="AFY169" s="369"/>
      <c r="AFZ169" s="369"/>
      <c r="AGA169" s="369"/>
      <c r="AGB169" s="369"/>
      <c r="AGC169" s="369"/>
      <c r="AGD169" s="369"/>
      <c r="AGE169" s="369"/>
      <c r="AGF169" s="369"/>
      <c r="AGG169" s="369"/>
      <c r="AGH169" s="369"/>
      <c r="AGI169" s="369"/>
      <c r="AGJ169" s="369"/>
      <c r="AGK169" s="369"/>
      <c r="AGL169" s="369"/>
      <c r="AGM169" s="369"/>
      <c r="AGN169" s="369"/>
      <c r="AGO169" s="369"/>
      <c r="AGP169" s="369"/>
      <c r="AGQ169" s="369"/>
      <c r="AGR169" s="369"/>
      <c r="AGS169" s="369"/>
      <c r="AGT169" s="369"/>
      <c r="AGU169" s="369"/>
      <c r="AGV169" s="369"/>
      <c r="AGW169" s="369"/>
      <c r="AGX169" s="369"/>
      <c r="AGY169" s="369"/>
      <c r="AGZ169" s="369"/>
      <c r="AHA169" s="369"/>
      <c r="AHB169" s="369"/>
      <c r="AHC169" s="369"/>
      <c r="AHD169" s="369"/>
      <c r="AHE169" s="369"/>
      <c r="AHF169" s="369"/>
      <c r="AHG169" s="369"/>
      <c r="AHH169" s="369"/>
      <c r="AHI169" s="369"/>
      <c r="AHJ169" s="369"/>
      <c r="AHK169" s="369"/>
      <c r="AHL169" s="369"/>
      <c r="AHM169" s="369"/>
      <c r="AHN169" s="369"/>
      <c r="AHO169" s="369"/>
      <c r="AHP169" s="369"/>
      <c r="AHQ169" s="369"/>
      <c r="AHR169" s="369"/>
      <c r="AHS169" s="369"/>
      <c r="AHT169" s="369"/>
      <c r="AHU169" s="369"/>
      <c r="AHV169" s="369"/>
      <c r="AHW169" s="369"/>
      <c r="AHX169" s="369"/>
      <c r="AHY169" s="369"/>
      <c r="AHZ169" s="369"/>
      <c r="AIA169" s="369"/>
      <c r="AIB169" s="369"/>
      <c r="AIC169" s="369"/>
      <c r="AID169" s="369"/>
      <c r="AIE169" s="369"/>
      <c r="AIF169" s="369"/>
      <c r="AIG169" s="369"/>
      <c r="AIH169" s="369"/>
      <c r="AII169" s="369"/>
      <c r="AIJ169" s="369"/>
      <c r="AIK169" s="369"/>
      <c r="AIL169" s="369"/>
      <c r="AIM169" s="369"/>
      <c r="AIN169" s="369"/>
      <c r="AIO169" s="369"/>
      <c r="AIP169" s="369"/>
      <c r="AIQ169" s="369"/>
      <c r="AIR169" s="369"/>
      <c r="AIS169" s="369"/>
      <c r="AIT169" s="369"/>
      <c r="AIU169" s="369"/>
      <c r="AIV169" s="369"/>
      <c r="AIW169" s="369"/>
      <c r="AIX169" s="369"/>
      <c r="AIY169" s="369"/>
      <c r="AIZ169" s="369"/>
      <c r="AJA169" s="369"/>
      <c r="AJB169" s="369"/>
      <c r="AJC169" s="369"/>
      <c r="AJD169" s="369"/>
      <c r="AJE169" s="369"/>
      <c r="AJF169" s="369"/>
      <c r="AJG169" s="369"/>
      <c r="AJH169" s="369"/>
      <c r="AJI169" s="369"/>
      <c r="AJJ169" s="369"/>
      <c r="AJK169" s="369"/>
      <c r="AJL169" s="369"/>
      <c r="AJM169" s="369"/>
      <c r="AJN169" s="369"/>
      <c r="AJO169" s="369"/>
      <c r="AJP169" s="369"/>
      <c r="AJQ169" s="369"/>
      <c r="AJR169" s="369"/>
      <c r="AJS169" s="369"/>
      <c r="AJT169" s="369"/>
      <c r="AJU169" s="369"/>
      <c r="AJV169" s="369"/>
      <c r="AJW169" s="369"/>
      <c r="AJX169" s="369"/>
      <c r="AJY169" s="369"/>
      <c r="AJZ169" s="369"/>
      <c r="AKA169" s="369"/>
      <c r="AKB169" s="369"/>
      <c r="AKC169" s="369"/>
      <c r="AKD169" s="369"/>
      <c r="AKE169" s="369"/>
      <c r="AKF169" s="369"/>
      <c r="AKG169" s="369"/>
      <c r="AKH169" s="369"/>
      <c r="AKI169" s="369"/>
      <c r="AKJ169" s="369"/>
      <c r="AKK169" s="369"/>
      <c r="AKL169" s="369"/>
      <c r="AKM169" s="369"/>
      <c r="AKN169" s="369"/>
      <c r="AKO169" s="369"/>
      <c r="AKP169" s="369"/>
      <c r="AKQ169" s="369"/>
      <c r="AKR169" s="369"/>
      <c r="AKS169" s="369"/>
      <c r="AKT169" s="369"/>
      <c r="AKU169" s="369"/>
      <c r="AKV169" s="369"/>
      <c r="AKW169" s="369"/>
      <c r="AKX169" s="369"/>
      <c r="AKY169" s="369"/>
      <c r="AKZ169" s="369"/>
      <c r="ALA169" s="369"/>
      <c r="ALB169" s="369"/>
      <c r="ALC169" s="369"/>
      <c r="ALD169" s="369"/>
      <c r="ALE169" s="369"/>
      <c r="ALF169" s="369"/>
      <c r="ALG169" s="369"/>
      <c r="ALH169" s="369"/>
      <c r="ALI169" s="369"/>
      <c r="ALJ169" s="369"/>
      <c r="ALK169" s="369"/>
      <c r="ALL169" s="369"/>
      <c r="ALM169" s="369"/>
      <c r="ALN169" s="369"/>
      <c r="ALO169" s="369"/>
      <c r="ALP169" s="369"/>
      <c r="ALQ169" s="369"/>
      <c r="ALR169" s="369"/>
      <c r="ALS169" s="369"/>
      <c r="ALT169" s="369"/>
      <c r="ALU169" s="369"/>
      <c r="ALV169" s="369"/>
      <c r="ALW169" s="369"/>
      <c r="ALX169" s="369"/>
      <c r="ALY169" s="369"/>
      <c r="ALZ169" s="369"/>
      <c r="AMA169" s="369"/>
      <c r="AMB169" s="369"/>
      <c r="AMC169" s="369"/>
      <c r="AMD169" s="369"/>
      <c r="AME169" s="369"/>
      <c r="AMF169" s="369"/>
      <c r="AMG169" s="369"/>
      <c r="AMH169" s="369"/>
      <c r="AMI169" s="369"/>
      <c r="AMJ169" s="369"/>
      <c r="AMK169" s="369"/>
      <c r="AML169" s="369"/>
      <c r="AMM169" s="369"/>
      <c r="AMN169" s="369"/>
      <c r="AMO169" s="369"/>
      <c r="AMP169" s="369"/>
      <c r="AMQ169" s="369"/>
      <c r="AMR169" s="369"/>
      <c r="AMS169" s="369"/>
      <c r="AMT169" s="369"/>
      <c r="AMU169" s="369"/>
      <c r="AMV169" s="369"/>
      <c r="AMW169" s="369"/>
      <c r="AMX169" s="369"/>
      <c r="AMY169" s="369"/>
      <c r="AMZ169" s="369"/>
      <c r="ANA169" s="369"/>
      <c r="ANB169" s="369"/>
      <c r="ANC169" s="369"/>
      <c r="AND169" s="369"/>
      <c r="ANE169" s="369"/>
      <c r="ANF169" s="369"/>
      <c r="ANG169" s="369"/>
      <c r="ANH169" s="369"/>
      <c r="ANI169" s="369"/>
      <c r="ANJ169" s="369"/>
      <c r="ANK169" s="369"/>
      <c r="ANL169" s="369"/>
      <c r="ANM169" s="369"/>
      <c r="ANN169" s="369"/>
      <c r="ANO169" s="369"/>
      <c r="ANP169" s="369"/>
      <c r="ANQ169" s="369"/>
      <c r="ANR169" s="369"/>
      <c r="ANS169" s="369"/>
      <c r="ANT169" s="369"/>
      <c r="ANU169" s="369"/>
      <c r="ANV169" s="369"/>
      <c r="ANW169" s="369"/>
      <c r="ANX169" s="369"/>
      <c r="ANY169" s="369"/>
      <c r="ANZ169" s="369"/>
      <c r="AOA169" s="369"/>
      <c r="AOB169" s="369"/>
      <c r="AOC169" s="369"/>
      <c r="AOD169" s="369"/>
      <c r="AOE169" s="369"/>
      <c r="AOF169" s="369"/>
      <c r="AOG169" s="369"/>
      <c r="AOH169" s="369"/>
      <c r="AOI169" s="369"/>
      <c r="AOJ169" s="369"/>
      <c r="AOK169" s="369"/>
      <c r="AOL169" s="369"/>
      <c r="AOM169" s="369"/>
      <c r="AON169" s="369"/>
      <c r="AOO169" s="369"/>
      <c r="AOP169" s="369"/>
      <c r="AOQ169" s="369"/>
      <c r="AOR169" s="369"/>
      <c r="AOS169" s="369"/>
      <c r="AOT169" s="369"/>
      <c r="AOU169" s="369"/>
      <c r="AOV169" s="369"/>
      <c r="AOW169" s="369"/>
      <c r="AOX169" s="369"/>
      <c r="AOY169" s="369"/>
      <c r="AOZ169" s="369"/>
      <c r="APA169" s="369"/>
      <c r="APB169" s="369"/>
      <c r="APC169" s="369"/>
      <c r="APD169" s="369"/>
      <c r="APE169" s="369"/>
      <c r="APF169" s="369"/>
      <c r="APG169" s="369"/>
      <c r="APH169" s="369"/>
      <c r="API169" s="369"/>
      <c r="APJ169" s="369"/>
      <c r="APK169" s="369"/>
      <c r="APL169" s="369"/>
      <c r="APM169" s="369"/>
      <c r="APN169" s="369"/>
      <c r="APO169" s="369"/>
      <c r="APP169" s="369"/>
      <c r="APQ169" s="369"/>
      <c r="APR169" s="369"/>
      <c r="APS169" s="369"/>
      <c r="APT169" s="369"/>
      <c r="APU169" s="369"/>
      <c r="APV169" s="369"/>
      <c r="APW169" s="369"/>
      <c r="APX169" s="369"/>
      <c r="APY169" s="369"/>
      <c r="APZ169" s="369"/>
      <c r="AQA169" s="369"/>
      <c r="AQB169" s="369"/>
      <c r="AQC169" s="369"/>
      <c r="AQD169" s="369"/>
      <c r="AQE169" s="369"/>
      <c r="AQF169" s="369"/>
      <c r="AQG169" s="369"/>
      <c r="AQH169" s="369"/>
      <c r="AQI169" s="369"/>
      <c r="AQJ169" s="369"/>
      <c r="AQK169" s="369"/>
      <c r="AQL169" s="369"/>
      <c r="AQM169" s="369"/>
      <c r="AQN169" s="369"/>
      <c r="AQO169" s="369"/>
      <c r="AQP169" s="369"/>
      <c r="AQQ169" s="369"/>
      <c r="AQR169" s="369"/>
      <c r="AQS169" s="369"/>
      <c r="AQT169" s="369"/>
      <c r="AQU169" s="369"/>
      <c r="AQV169" s="369"/>
      <c r="AQW169" s="369"/>
      <c r="AQX169" s="369"/>
      <c r="AQY169" s="369"/>
      <c r="AQZ169" s="369"/>
      <c r="ARA169" s="369"/>
      <c r="ARB169" s="369"/>
      <c r="ARC169" s="369"/>
      <c r="ARD169" s="369"/>
      <c r="ARE169" s="369"/>
      <c r="ARF169" s="369"/>
      <c r="ARG169" s="369"/>
      <c r="ARH169" s="369"/>
      <c r="ARI169" s="369"/>
      <c r="ARJ169" s="369"/>
      <c r="ARK169" s="369"/>
      <c r="ARL169" s="369"/>
      <c r="ARM169" s="369"/>
      <c r="ARN169" s="369"/>
      <c r="ARO169" s="369"/>
      <c r="ARP169" s="369"/>
      <c r="ARQ169" s="369"/>
      <c r="ARR169" s="369"/>
      <c r="ARS169" s="369"/>
      <c r="ART169" s="369"/>
      <c r="ARU169" s="369"/>
      <c r="ARV169" s="369"/>
      <c r="ARW169" s="369"/>
      <c r="ARX169" s="369"/>
      <c r="ARY169" s="369"/>
      <c r="ARZ169" s="369"/>
      <c r="ASA169" s="369"/>
      <c r="ASB169" s="369"/>
      <c r="ASC169" s="369"/>
      <c r="ASD169" s="369"/>
      <c r="ASE169" s="369"/>
      <c r="ASF169" s="369"/>
      <c r="ASG169" s="369"/>
      <c r="ASH169" s="369"/>
      <c r="ASI169" s="369"/>
      <c r="ASJ169" s="369"/>
      <c r="ASK169" s="369"/>
      <c r="ASL169" s="369"/>
      <c r="ASM169" s="369"/>
      <c r="ASN169" s="369"/>
      <c r="ASO169" s="369"/>
      <c r="ASP169" s="369"/>
      <c r="ASQ169" s="369"/>
      <c r="ASR169" s="369"/>
      <c r="ASS169" s="369"/>
      <c r="AST169" s="369"/>
      <c r="ASU169" s="369"/>
      <c r="ASV169" s="369"/>
      <c r="ASW169" s="369"/>
      <c r="ASX169" s="369"/>
      <c r="ASY169" s="369"/>
      <c r="ASZ169" s="369"/>
      <c r="ATA169" s="369"/>
      <c r="ATB169" s="369"/>
      <c r="ATC169" s="369"/>
      <c r="ATD169" s="369"/>
      <c r="ATE169" s="369"/>
      <c r="ATF169" s="369"/>
      <c r="ATG169" s="369"/>
      <c r="ATH169" s="369"/>
      <c r="ATI169" s="369"/>
      <c r="ATJ169" s="369"/>
      <c r="ATK169" s="369"/>
      <c r="ATL169" s="369"/>
      <c r="ATM169" s="369"/>
      <c r="ATN169" s="369"/>
      <c r="ATO169" s="369"/>
      <c r="ATP169" s="369"/>
      <c r="ATQ169" s="369"/>
      <c r="ATR169" s="369"/>
      <c r="ATS169" s="369"/>
      <c r="ATT169" s="369"/>
      <c r="ATU169" s="369"/>
      <c r="ATV169" s="369"/>
      <c r="ATW169" s="369"/>
      <c r="ATX169" s="369"/>
      <c r="ATY169" s="369"/>
      <c r="ATZ169" s="369"/>
      <c r="AUA169" s="369"/>
      <c r="AUB169" s="369"/>
      <c r="AUC169" s="369"/>
      <c r="AUD169" s="369"/>
      <c r="AUE169" s="369"/>
      <c r="AUF169" s="369"/>
      <c r="AUG169" s="369"/>
      <c r="AUH169" s="369"/>
      <c r="AUI169" s="369"/>
      <c r="AUJ169" s="369"/>
      <c r="AUK169" s="369"/>
      <c r="AUL169" s="369"/>
      <c r="AUM169" s="369"/>
      <c r="AUN169" s="369"/>
      <c r="AUO169" s="369"/>
      <c r="AUP169" s="369"/>
      <c r="AUQ169" s="369"/>
      <c r="AUR169" s="369"/>
      <c r="AUS169" s="369"/>
      <c r="AUT169" s="369"/>
      <c r="AUU169" s="369"/>
      <c r="AUV169" s="369"/>
      <c r="AUW169" s="369"/>
      <c r="AUX169" s="369"/>
      <c r="AUY169" s="369"/>
      <c r="AUZ169" s="369"/>
      <c r="AVA169" s="369"/>
      <c r="AVB169" s="369"/>
      <c r="AVC169" s="369"/>
      <c r="AVD169" s="369"/>
      <c r="AVE169" s="369"/>
      <c r="AVF169" s="369"/>
      <c r="AVG169" s="369"/>
      <c r="AVH169" s="369"/>
      <c r="AVI169" s="369"/>
      <c r="AVJ169" s="369"/>
      <c r="AVK169" s="369"/>
      <c r="AVL169" s="369"/>
      <c r="AVM169" s="369"/>
      <c r="AVN169" s="369"/>
      <c r="AVO169" s="369"/>
      <c r="AVP169" s="369"/>
      <c r="AVQ169" s="369"/>
      <c r="AVR169" s="369"/>
      <c r="AVS169" s="369"/>
      <c r="AVT169" s="369"/>
      <c r="AVU169" s="369"/>
      <c r="AVV169" s="369"/>
      <c r="AVW169" s="369"/>
      <c r="AVX169" s="369"/>
      <c r="AVY169" s="369"/>
      <c r="AVZ169" s="369"/>
      <c r="AWA169" s="369"/>
      <c r="AWB169" s="369"/>
      <c r="AWC169" s="369"/>
      <c r="AWD169" s="369"/>
      <c r="AWE169" s="369"/>
      <c r="AWF169" s="369"/>
      <c r="AWG169" s="369"/>
      <c r="AWH169" s="369"/>
      <c r="AWI169" s="369"/>
      <c r="AWJ169" s="369"/>
      <c r="AWK169" s="369"/>
      <c r="AWL169" s="369"/>
      <c r="AWM169" s="369"/>
      <c r="AWN169" s="369"/>
      <c r="AWO169" s="369"/>
      <c r="AWP169" s="369"/>
      <c r="AWQ169" s="369"/>
      <c r="AWR169" s="369"/>
      <c r="AWS169" s="369"/>
      <c r="AWT169" s="369"/>
      <c r="AWU169" s="369"/>
      <c r="AWV169" s="369"/>
      <c r="AWW169" s="369"/>
      <c r="AWX169" s="369"/>
      <c r="AWY169" s="369"/>
      <c r="AWZ169" s="369"/>
      <c r="AXA169" s="369"/>
      <c r="AXB169" s="369"/>
      <c r="AXC169" s="369"/>
      <c r="AXD169" s="369"/>
      <c r="AXE169" s="369"/>
      <c r="AXF169" s="369"/>
      <c r="AXG169" s="369"/>
      <c r="AXH169" s="369"/>
      <c r="AXI169" s="369"/>
      <c r="AXJ169" s="369"/>
      <c r="AXK169" s="369"/>
      <c r="AXL169" s="369"/>
      <c r="AXM169" s="369"/>
      <c r="AXN169" s="369"/>
      <c r="AXO169" s="369"/>
      <c r="AXP169" s="369"/>
      <c r="AXQ169" s="369"/>
      <c r="AXR169" s="369"/>
      <c r="AXS169" s="369"/>
      <c r="AXT169" s="369"/>
      <c r="AXU169" s="369"/>
      <c r="AXV169" s="369"/>
      <c r="AXW169" s="369"/>
      <c r="AXX169" s="369"/>
      <c r="AXY169" s="369"/>
      <c r="AXZ169" s="369"/>
      <c r="AYA169" s="369"/>
      <c r="AYB169" s="369"/>
      <c r="AYC169" s="369"/>
      <c r="AYD169" s="369"/>
      <c r="AYE169" s="369"/>
      <c r="AYF169" s="369"/>
      <c r="AYG169" s="369"/>
      <c r="AYH169" s="369"/>
      <c r="AYI169" s="369"/>
      <c r="AYJ169" s="369"/>
      <c r="AYK169" s="369"/>
      <c r="AYL169" s="369"/>
      <c r="AYM169" s="369"/>
      <c r="AYN169" s="369"/>
      <c r="AYO169" s="369"/>
      <c r="AYP169" s="369"/>
      <c r="AYQ169" s="369"/>
      <c r="AYR169" s="369"/>
      <c r="AYS169" s="369"/>
      <c r="AYT169" s="369"/>
      <c r="AYU169" s="369"/>
      <c r="AYV169" s="369"/>
      <c r="AYW169" s="369"/>
      <c r="AYX169" s="369"/>
      <c r="AYY169" s="369"/>
      <c r="AYZ169" s="369"/>
      <c r="AZA169" s="369"/>
      <c r="AZB169" s="369"/>
      <c r="AZC169" s="369"/>
      <c r="AZD169" s="369"/>
      <c r="AZE169" s="369"/>
      <c r="AZF169" s="369"/>
      <c r="AZG169" s="369"/>
      <c r="AZH169" s="369"/>
      <c r="AZI169" s="369"/>
      <c r="AZJ169" s="369"/>
      <c r="AZK169" s="369"/>
      <c r="AZL169" s="369"/>
      <c r="AZM169" s="369"/>
      <c r="AZN169" s="369"/>
      <c r="AZO169" s="369"/>
      <c r="AZP169" s="369"/>
      <c r="AZQ169" s="369"/>
      <c r="AZR169" s="369"/>
      <c r="AZS169" s="369"/>
      <c r="AZT169" s="369"/>
      <c r="AZU169" s="369"/>
      <c r="AZV169" s="369"/>
      <c r="AZW169" s="369"/>
      <c r="AZX169" s="369"/>
      <c r="AZY169" s="369"/>
      <c r="AZZ169" s="369"/>
      <c r="BAA169" s="369"/>
      <c r="BAB169" s="369"/>
      <c r="BAC169" s="369"/>
      <c r="BAD169" s="369"/>
      <c r="BAE169" s="369"/>
      <c r="BAF169" s="369"/>
      <c r="BAG169" s="369"/>
      <c r="BAH169" s="369"/>
      <c r="BAI169" s="369"/>
      <c r="BAJ169" s="369"/>
      <c r="BAK169" s="369"/>
      <c r="BAL169" s="369"/>
      <c r="BAM169" s="369"/>
      <c r="BAN169" s="369"/>
      <c r="BAO169" s="369"/>
      <c r="BAP169" s="369"/>
      <c r="BAQ169" s="369"/>
      <c r="BAR169" s="369"/>
      <c r="BAS169" s="369"/>
      <c r="BAT169" s="369"/>
      <c r="BAU169" s="369"/>
      <c r="BAV169" s="369"/>
      <c r="BAW169" s="369"/>
      <c r="BAX169" s="369"/>
      <c r="BAY169" s="369"/>
      <c r="BAZ169" s="369"/>
      <c r="BBA169" s="369"/>
      <c r="BBB169" s="369"/>
      <c r="BBC169" s="369"/>
      <c r="BBD169" s="369"/>
      <c r="BBE169" s="369"/>
      <c r="BBF169" s="369"/>
      <c r="BBG169" s="369"/>
      <c r="BBH169" s="369"/>
      <c r="BBI169" s="369"/>
      <c r="BBJ169" s="369"/>
      <c r="BBK169" s="369"/>
      <c r="BBL169" s="369"/>
      <c r="BBM169" s="369"/>
      <c r="BBN169" s="369"/>
      <c r="BBO169" s="369"/>
      <c r="BBP169" s="369"/>
      <c r="BBQ169" s="369"/>
      <c r="BBR169" s="369"/>
      <c r="BBS169" s="369"/>
      <c r="BBT169" s="369"/>
      <c r="BBU169" s="369"/>
      <c r="BBV169" s="369"/>
      <c r="BBW169" s="369"/>
      <c r="BBX169" s="369"/>
      <c r="BBY169" s="369"/>
      <c r="BBZ169" s="369"/>
      <c r="BCA169" s="369"/>
      <c r="BCB169" s="369"/>
      <c r="BCC169" s="369"/>
      <c r="BCD169" s="369"/>
      <c r="BCE169" s="369"/>
      <c r="BCF169" s="369"/>
      <c r="BCG169" s="369"/>
      <c r="BCH169" s="369"/>
      <c r="BCI169" s="369"/>
      <c r="BCJ169" s="369"/>
      <c r="BCK169" s="369"/>
      <c r="BCL169" s="369"/>
      <c r="BCM169" s="369"/>
      <c r="BCN169" s="369"/>
      <c r="BCO169" s="369"/>
      <c r="BCP169" s="369"/>
      <c r="BCQ169" s="369"/>
      <c r="BCR169" s="369"/>
      <c r="BCS169" s="369"/>
      <c r="BCT169" s="369"/>
      <c r="BCU169" s="369"/>
      <c r="BCV169" s="369"/>
      <c r="BCW169" s="369"/>
      <c r="BCX169" s="369"/>
      <c r="BCY169" s="369"/>
      <c r="BCZ169" s="369"/>
      <c r="BDA169" s="369"/>
      <c r="BDB169" s="369"/>
      <c r="BDC169" s="369"/>
      <c r="BDD169" s="369"/>
      <c r="BDE169" s="369"/>
      <c r="BDF169" s="369"/>
      <c r="BDG169" s="369"/>
      <c r="BDH169" s="369"/>
      <c r="BDI169" s="369"/>
      <c r="BDJ169" s="369"/>
      <c r="BDK169" s="369"/>
      <c r="BDL169" s="369"/>
      <c r="BDM169" s="369"/>
      <c r="BDN169" s="369"/>
      <c r="BDO169" s="369"/>
      <c r="BDP169" s="369"/>
      <c r="BDQ169" s="369"/>
      <c r="BDR169" s="369"/>
      <c r="BDS169" s="369"/>
      <c r="BDT169" s="369"/>
      <c r="BDU169" s="369"/>
      <c r="BDV169" s="369"/>
      <c r="BDW169" s="369"/>
      <c r="BDX169" s="369"/>
      <c r="BDY169" s="369"/>
      <c r="BDZ169" s="369"/>
      <c r="BEA169" s="369"/>
      <c r="BEB169" s="369"/>
      <c r="BEC169" s="369"/>
      <c r="BED169" s="369"/>
      <c r="BEE169" s="369"/>
      <c r="BEF169" s="369"/>
      <c r="BEG169" s="369"/>
      <c r="BEH169" s="369"/>
      <c r="BEI169" s="369"/>
      <c r="BEJ169" s="369"/>
      <c r="BEK169" s="369"/>
      <c r="BEL169" s="369"/>
      <c r="BEM169" s="369"/>
      <c r="BEN169" s="369"/>
      <c r="BEO169" s="369"/>
      <c r="BEP169" s="369"/>
      <c r="BEQ169" s="369"/>
      <c r="BER169" s="369"/>
      <c r="BES169" s="369"/>
      <c r="BET169" s="369"/>
      <c r="BEU169" s="369"/>
      <c r="BEV169" s="369"/>
      <c r="BEW169" s="369"/>
      <c r="BEX169" s="369"/>
      <c r="BEY169" s="369"/>
      <c r="BEZ169" s="369"/>
      <c r="BFA169" s="369"/>
      <c r="BFB169" s="369"/>
      <c r="BFC169" s="369"/>
      <c r="BFD169" s="369"/>
      <c r="BFE169" s="369"/>
      <c r="BFF169" s="369"/>
      <c r="BFG169" s="369"/>
      <c r="BFH169" s="369"/>
      <c r="BFI169" s="369"/>
      <c r="BFJ169" s="369"/>
      <c r="BFK169" s="369"/>
      <c r="BFL169" s="369"/>
      <c r="BFM169" s="369"/>
      <c r="BFN169" s="369"/>
      <c r="BFO169" s="369"/>
      <c r="BFP169" s="369"/>
      <c r="BFQ169" s="369"/>
      <c r="BFR169" s="369"/>
      <c r="BFS169" s="369"/>
      <c r="BFT169" s="369"/>
      <c r="BFU169" s="369"/>
      <c r="BFV169" s="369"/>
      <c r="BFW169" s="369"/>
      <c r="BFX169" s="369"/>
      <c r="BFY169" s="369"/>
      <c r="BFZ169" s="369"/>
      <c r="BGA169" s="369"/>
      <c r="BGB169" s="369"/>
      <c r="BGC169" s="369"/>
      <c r="BGD169" s="369"/>
      <c r="BGE169" s="369"/>
      <c r="BGF169" s="369"/>
      <c r="BGG169" s="369"/>
      <c r="BGH169" s="369"/>
      <c r="BGI169" s="369"/>
      <c r="BGJ169" s="369"/>
      <c r="BGK169" s="369"/>
      <c r="BGL169" s="369"/>
      <c r="BGM169" s="369"/>
      <c r="BGN169" s="369"/>
      <c r="BGO169" s="369"/>
      <c r="BGP169" s="369"/>
      <c r="BGQ169" s="369"/>
      <c r="BGR169" s="369"/>
      <c r="BGS169" s="369"/>
      <c r="BGT169" s="369"/>
      <c r="BGU169" s="369"/>
      <c r="BGV169" s="369"/>
      <c r="BGW169" s="369"/>
      <c r="BGX169" s="369"/>
      <c r="BGY169" s="369"/>
      <c r="BGZ169" s="369"/>
      <c r="BHA169" s="369"/>
      <c r="BHB169" s="369"/>
      <c r="BHC169" s="369"/>
      <c r="BHD169" s="369"/>
      <c r="BHE169" s="369"/>
      <c r="BHF169" s="369"/>
      <c r="BHG169" s="369"/>
      <c r="BHH169" s="369"/>
      <c r="BHI169" s="369"/>
      <c r="BHJ169" s="369"/>
      <c r="BHK169" s="369"/>
      <c r="BHL169" s="369"/>
      <c r="BHM169" s="369"/>
      <c r="BHN169" s="369"/>
      <c r="BHO169" s="369"/>
      <c r="BHP169" s="369"/>
      <c r="BHQ169" s="369"/>
      <c r="BHR169" s="369"/>
      <c r="BHS169" s="369"/>
      <c r="BHT169" s="369"/>
      <c r="BHU169" s="369"/>
      <c r="BHV169" s="369"/>
      <c r="BHW169" s="369"/>
      <c r="BHX169" s="369"/>
      <c r="BHY169" s="369"/>
      <c r="BHZ169" s="369"/>
      <c r="BIA169" s="369"/>
      <c r="BIB169" s="369"/>
      <c r="BIC169" s="369"/>
      <c r="BID169" s="369"/>
      <c r="BIE169" s="369"/>
      <c r="BIF169" s="369"/>
      <c r="BIG169" s="369"/>
      <c r="BIH169" s="369"/>
      <c r="BII169" s="369"/>
      <c r="BIJ169" s="369"/>
      <c r="BIK169" s="369"/>
      <c r="BIL169" s="369"/>
      <c r="BIM169" s="369"/>
      <c r="BIN169" s="369"/>
      <c r="BIO169" s="369"/>
      <c r="BIP169" s="369"/>
      <c r="BIQ169" s="369"/>
      <c r="BIR169" s="369"/>
      <c r="BIS169" s="369"/>
      <c r="BIT169" s="369"/>
      <c r="BIU169" s="369"/>
      <c r="BIV169" s="369"/>
      <c r="BIW169" s="369"/>
      <c r="BIX169" s="369"/>
      <c r="BIY169" s="369"/>
      <c r="BIZ169" s="369"/>
      <c r="BJA169" s="369"/>
    </row>
    <row r="170" spans="1:1613" x14ac:dyDescent="0.25">
      <c r="A170" s="127">
        <v>530</v>
      </c>
      <c r="B170" s="2">
        <v>6002</v>
      </c>
      <c r="C170" s="133" t="s">
        <v>164</v>
      </c>
      <c r="D170" s="24">
        <v>195</v>
      </c>
      <c r="E170" s="24">
        <v>80</v>
      </c>
      <c r="F170" s="24">
        <v>0</v>
      </c>
      <c r="G170" s="26">
        <v>0</v>
      </c>
      <c r="H170" s="23">
        <v>0</v>
      </c>
      <c r="I170" s="24">
        <v>0</v>
      </c>
      <c r="J170" s="24"/>
      <c r="K170" s="24">
        <v>0</v>
      </c>
      <c r="L170" s="24"/>
      <c r="M170" s="24"/>
      <c r="N170" s="24"/>
      <c r="O170" s="24"/>
      <c r="P170" s="51">
        <v>0</v>
      </c>
      <c r="Q170" s="269">
        <v>150</v>
      </c>
      <c r="R170" s="250"/>
    </row>
    <row r="171" spans="1:1613" ht="15.75" thickBot="1" x14ac:dyDescent="0.3">
      <c r="A171" s="127">
        <v>530</v>
      </c>
      <c r="B171" s="2">
        <v>6010</v>
      </c>
      <c r="C171" s="133" t="s">
        <v>277</v>
      </c>
      <c r="D171" s="24">
        <v>565</v>
      </c>
      <c r="E171" s="24">
        <v>689.76</v>
      </c>
      <c r="F171" s="24">
        <v>505.29</v>
      </c>
      <c r="G171" s="26">
        <v>215</v>
      </c>
      <c r="H171" s="23">
        <v>1000</v>
      </c>
      <c r="I171" s="24">
        <v>90</v>
      </c>
      <c r="J171" s="24">
        <v>0</v>
      </c>
      <c r="K171" s="24">
        <v>0</v>
      </c>
      <c r="L171" s="24"/>
      <c r="M171" s="24"/>
      <c r="N171" s="24">
        <v>125</v>
      </c>
      <c r="O171" s="24"/>
      <c r="P171" s="51">
        <f>SUM(I171:O171)</f>
        <v>215</v>
      </c>
      <c r="Q171" s="269">
        <v>1000</v>
      </c>
      <c r="R171" s="250"/>
    </row>
    <row r="172" spans="1:1613" s="14" customFormat="1" ht="16.5" thickTop="1" thickBot="1" x14ac:dyDescent="0.3">
      <c r="A172" s="92"/>
      <c r="B172" s="112"/>
      <c r="C172" s="141" t="s">
        <v>246</v>
      </c>
      <c r="D172" s="114">
        <f>SUM(D170:D171)</f>
        <v>760</v>
      </c>
      <c r="E172" s="114">
        <f>SUM(E170:E171)</f>
        <v>769.76</v>
      </c>
      <c r="F172" s="114">
        <f>SUM(F170:F171)</f>
        <v>505.29</v>
      </c>
      <c r="G172" s="115">
        <f>SUM(G170:G171)</f>
        <v>215</v>
      </c>
      <c r="H172" s="113">
        <f t="shared" ref="H172:Q172" si="29">SUM(H170:H171)</f>
        <v>1000</v>
      </c>
      <c r="I172" s="114">
        <f t="shared" si="29"/>
        <v>90</v>
      </c>
      <c r="J172" s="114">
        <f t="shared" si="29"/>
        <v>0</v>
      </c>
      <c r="K172" s="114">
        <f t="shared" si="29"/>
        <v>0</v>
      </c>
      <c r="L172" s="114">
        <f t="shared" si="29"/>
        <v>0</v>
      </c>
      <c r="M172" s="114">
        <f t="shared" si="29"/>
        <v>0</v>
      </c>
      <c r="N172" s="114">
        <f t="shared" si="29"/>
        <v>125</v>
      </c>
      <c r="O172" s="114">
        <f t="shared" si="29"/>
        <v>0</v>
      </c>
      <c r="P172" s="115">
        <f t="shared" si="29"/>
        <v>215</v>
      </c>
      <c r="Q172" s="278">
        <f t="shared" si="29"/>
        <v>1150</v>
      </c>
      <c r="R172" s="132"/>
      <c r="S172" s="370"/>
      <c r="T172" s="370"/>
      <c r="U172" s="370"/>
      <c r="V172" s="370"/>
      <c r="W172" s="370"/>
      <c r="X172" s="370"/>
      <c r="Y172" s="370"/>
      <c r="Z172" s="370"/>
      <c r="AA172" s="370"/>
      <c r="AB172" s="370"/>
      <c r="AC172" s="370"/>
      <c r="AD172" s="370"/>
      <c r="AE172" s="370"/>
      <c r="AF172" s="370"/>
      <c r="AG172" s="370"/>
      <c r="AH172" s="370"/>
      <c r="AI172" s="370"/>
      <c r="AJ172" s="370"/>
      <c r="AK172" s="370"/>
      <c r="AL172" s="370"/>
      <c r="AM172" s="370"/>
      <c r="AN172" s="370"/>
      <c r="AO172" s="370"/>
      <c r="AP172" s="370"/>
      <c r="AQ172" s="370"/>
      <c r="AR172" s="370"/>
      <c r="AS172" s="370"/>
      <c r="AT172" s="370"/>
      <c r="AU172" s="370"/>
      <c r="AV172" s="370"/>
      <c r="AW172" s="370"/>
      <c r="AX172" s="370"/>
      <c r="AY172" s="370"/>
      <c r="AZ172" s="370"/>
      <c r="BA172" s="370"/>
      <c r="BB172" s="370"/>
      <c r="BC172" s="370"/>
      <c r="BD172" s="370"/>
      <c r="BE172" s="370"/>
      <c r="BF172" s="370"/>
      <c r="BG172" s="370"/>
      <c r="BH172" s="370"/>
      <c r="BI172" s="370"/>
      <c r="BJ172" s="370"/>
      <c r="BK172" s="370"/>
      <c r="BL172" s="370"/>
      <c r="BM172" s="370"/>
      <c r="BN172" s="370"/>
      <c r="BO172" s="370"/>
      <c r="BP172" s="370"/>
      <c r="BQ172" s="370"/>
      <c r="BR172" s="370"/>
      <c r="BS172" s="370"/>
      <c r="BT172" s="370"/>
      <c r="BU172" s="370"/>
      <c r="BV172" s="370"/>
      <c r="BW172" s="370"/>
      <c r="BX172" s="370"/>
      <c r="BY172" s="370"/>
      <c r="BZ172" s="370"/>
      <c r="CA172" s="370"/>
      <c r="CB172" s="370"/>
      <c r="CC172" s="370"/>
      <c r="CD172" s="370"/>
      <c r="CE172" s="370"/>
      <c r="CF172" s="370"/>
      <c r="CG172" s="370"/>
      <c r="CH172" s="370"/>
      <c r="CI172" s="370"/>
      <c r="CJ172" s="370"/>
      <c r="CK172" s="370"/>
      <c r="CL172" s="370"/>
      <c r="CM172" s="370"/>
      <c r="CN172" s="370"/>
      <c r="CO172" s="370"/>
      <c r="CP172" s="370"/>
      <c r="CQ172" s="370"/>
      <c r="CR172" s="370"/>
      <c r="CS172" s="370"/>
      <c r="CT172" s="370"/>
      <c r="CU172" s="370"/>
      <c r="CV172" s="370"/>
      <c r="CW172" s="370"/>
      <c r="CX172" s="370"/>
      <c r="CY172" s="370"/>
      <c r="CZ172" s="370"/>
      <c r="DA172" s="370"/>
      <c r="DB172" s="370"/>
      <c r="DC172" s="370"/>
      <c r="DD172" s="370"/>
      <c r="DE172" s="370"/>
      <c r="DF172" s="370"/>
      <c r="DG172" s="370"/>
      <c r="DH172" s="370"/>
      <c r="DI172" s="370"/>
      <c r="DJ172" s="370"/>
      <c r="DK172" s="370"/>
      <c r="DL172" s="370"/>
      <c r="DM172" s="370"/>
      <c r="DN172" s="370"/>
      <c r="DO172" s="370"/>
      <c r="DP172" s="370"/>
      <c r="DQ172" s="370"/>
      <c r="DR172" s="370"/>
      <c r="DS172" s="370"/>
      <c r="DT172" s="370"/>
      <c r="DU172" s="370"/>
      <c r="DV172" s="370"/>
      <c r="DW172" s="370"/>
      <c r="DX172" s="370"/>
      <c r="DY172" s="370"/>
      <c r="DZ172" s="370"/>
      <c r="EA172" s="370"/>
      <c r="EB172" s="370"/>
      <c r="EC172" s="370"/>
      <c r="ED172" s="370"/>
      <c r="EE172" s="370"/>
      <c r="EF172" s="370"/>
      <c r="EG172" s="370"/>
      <c r="EH172" s="370"/>
      <c r="EI172" s="370"/>
      <c r="EJ172" s="370"/>
      <c r="EK172" s="370"/>
      <c r="EL172" s="370"/>
      <c r="EM172" s="370"/>
      <c r="EN172" s="370"/>
      <c r="EO172" s="370"/>
      <c r="EP172" s="370"/>
      <c r="EQ172" s="370"/>
      <c r="ER172" s="370"/>
      <c r="ES172" s="370"/>
      <c r="ET172" s="370"/>
      <c r="EU172" s="370"/>
      <c r="EV172" s="370"/>
      <c r="EW172" s="370"/>
      <c r="EX172" s="370"/>
      <c r="EY172" s="370"/>
      <c r="EZ172" s="370"/>
      <c r="FA172" s="370"/>
      <c r="FB172" s="370"/>
      <c r="FC172" s="370"/>
      <c r="FD172" s="370"/>
      <c r="FE172" s="370"/>
      <c r="FF172" s="370"/>
      <c r="FG172" s="370"/>
      <c r="FH172" s="370"/>
      <c r="FI172" s="370"/>
      <c r="FJ172" s="370"/>
      <c r="FK172" s="370"/>
      <c r="FL172" s="370"/>
      <c r="FM172" s="370"/>
      <c r="FN172" s="370"/>
      <c r="FO172" s="370"/>
      <c r="FP172" s="370"/>
      <c r="FQ172" s="370"/>
      <c r="FR172" s="370"/>
      <c r="FS172" s="370"/>
      <c r="FT172" s="370"/>
      <c r="FU172" s="370"/>
      <c r="FV172" s="370"/>
      <c r="FW172" s="370"/>
      <c r="FX172" s="370"/>
      <c r="FY172" s="370"/>
      <c r="FZ172" s="370"/>
      <c r="GA172" s="370"/>
      <c r="GB172" s="370"/>
      <c r="GC172" s="370"/>
      <c r="GD172" s="370"/>
      <c r="GE172" s="370"/>
      <c r="GF172" s="370"/>
      <c r="GG172" s="370"/>
      <c r="GH172" s="370"/>
      <c r="GI172" s="370"/>
      <c r="GJ172" s="370"/>
      <c r="GK172" s="370"/>
      <c r="GL172" s="370"/>
      <c r="GM172" s="370"/>
      <c r="GN172" s="370"/>
      <c r="GO172" s="370"/>
      <c r="GP172" s="370"/>
      <c r="GQ172" s="370"/>
      <c r="GR172" s="370"/>
      <c r="GS172" s="370"/>
      <c r="GT172" s="370"/>
      <c r="GU172" s="370"/>
      <c r="GV172" s="370"/>
      <c r="GW172" s="370"/>
      <c r="GX172" s="370"/>
      <c r="GY172" s="370"/>
      <c r="GZ172" s="370"/>
      <c r="HA172" s="370"/>
      <c r="HB172" s="370"/>
      <c r="HC172" s="370"/>
      <c r="HD172" s="370"/>
      <c r="HE172" s="370"/>
      <c r="HF172" s="370"/>
      <c r="HG172" s="370"/>
      <c r="HH172" s="370"/>
      <c r="HI172" s="370"/>
      <c r="HJ172" s="370"/>
      <c r="HK172" s="370"/>
      <c r="HL172" s="370"/>
      <c r="HM172" s="370"/>
      <c r="HN172" s="370"/>
      <c r="HO172" s="370"/>
      <c r="HP172" s="370"/>
      <c r="HQ172" s="370"/>
      <c r="HR172" s="370"/>
      <c r="HS172" s="370"/>
      <c r="HT172" s="370"/>
      <c r="HU172" s="370"/>
      <c r="HV172" s="370"/>
      <c r="HW172" s="370"/>
      <c r="HX172" s="370"/>
      <c r="HY172" s="370"/>
      <c r="HZ172" s="370"/>
      <c r="IA172" s="370"/>
      <c r="IB172" s="370"/>
      <c r="IC172" s="370"/>
      <c r="ID172" s="370"/>
      <c r="IE172" s="370"/>
      <c r="IF172" s="370"/>
      <c r="IG172" s="370"/>
      <c r="IH172" s="370"/>
      <c r="II172" s="370"/>
      <c r="IJ172" s="370"/>
      <c r="IK172" s="370"/>
      <c r="IL172" s="370"/>
      <c r="IM172" s="370"/>
      <c r="IN172" s="370"/>
      <c r="IO172" s="370"/>
      <c r="IP172" s="370"/>
      <c r="IQ172" s="370"/>
      <c r="IR172" s="370"/>
      <c r="IS172" s="370"/>
      <c r="IT172" s="370"/>
      <c r="IU172" s="370"/>
      <c r="IV172" s="370"/>
      <c r="IW172" s="370"/>
      <c r="IX172" s="370"/>
      <c r="IY172" s="370"/>
      <c r="IZ172" s="370"/>
      <c r="JA172" s="370"/>
      <c r="JB172" s="370"/>
      <c r="JC172" s="370"/>
      <c r="JD172" s="370"/>
      <c r="JE172" s="370"/>
      <c r="JF172" s="370"/>
      <c r="JG172" s="370"/>
      <c r="JH172" s="370"/>
      <c r="JI172" s="370"/>
      <c r="JJ172" s="370"/>
      <c r="JK172" s="370"/>
      <c r="JL172" s="370"/>
      <c r="JM172" s="370"/>
      <c r="JN172" s="370"/>
      <c r="JO172" s="370"/>
      <c r="JP172" s="370"/>
      <c r="JQ172" s="370"/>
      <c r="JR172" s="370"/>
      <c r="JS172" s="370"/>
      <c r="JT172" s="370"/>
      <c r="JU172" s="370"/>
      <c r="JV172" s="370"/>
      <c r="JW172" s="370"/>
      <c r="JX172" s="370"/>
      <c r="JY172" s="370"/>
      <c r="JZ172" s="370"/>
      <c r="KA172" s="370"/>
      <c r="KB172" s="370"/>
      <c r="KC172" s="370"/>
      <c r="KD172" s="370"/>
      <c r="KE172" s="370"/>
      <c r="KF172" s="370"/>
      <c r="KG172" s="370"/>
      <c r="KH172" s="370"/>
      <c r="KI172" s="370"/>
      <c r="KJ172" s="370"/>
      <c r="KK172" s="370"/>
      <c r="KL172" s="370"/>
      <c r="KM172" s="370"/>
      <c r="KN172" s="370"/>
      <c r="KO172" s="370"/>
      <c r="KP172" s="370"/>
      <c r="KQ172" s="370"/>
      <c r="KR172" s="370"/>
      <c r="KS172" s="370"/>
      <c r="KT172" s="370"/>
      <c r="KU172" s="370"/>
      <c r="KV172" s="370"/>
      <c r="KW172" s="370"/>
      <c r="KX172" s="370"/>
      <c r="KY172" s="370"/>
      <c r="KZ172" s="370"/>
      <c r="LA172" s="370"/>
      <c r="LB172" s="370"/>
      <c r="LC172" s="370"/>
      <c r="LD172" s="370"/>
      <c r="LE172" s="370"/>
      <c r="LF172" s="370"/>
      <c r="LG172" s="370"/>
      <c r="LH172" s="370"/>
      <c r="LI172" s="370"/>
      <c r="LJ172" s="370"/>
      <c r="LK172" s="370"/>
      <c r="LL172" s="370"/>
      <c r="LM172" s="370"/>
      <c r="LN172" s="370"/>
      <c r="LO172" s="370"/>
      <c r="LP172" s="370"/>
      <c r="LQ172" s="370"/>
      <c r="LR172" s="370"/>
      <c r="LS172" s="370"/>
      <c r="LT172" s="370"/>
      <c r="LU172" s="370"/>
      <c r="LV172" s="370"/>
      <c r="LW172" s="370"/>
      <c r="LX172" s="370"/>
      <c r="LY172" s="370"/>
      <c r="LZ172" s="370"/>
      <c r="MA172" s="370"/>
      <c r="MB172" s="370"/>
      <c r="MC172" s="370"/>
      <c r="MD172" s="370"/>
      <c r="ME172" s="370"/>
      <c r="MF172" s="370"/>
      <c r="MG172" s="370"/>
      <c r="MH172" s="370"/>
      <c r="MI172" s="370"/>
      <c r="MJ172" s="370"/>
      <c r="MK172" s="370"/>
      <c r="ML172" s="370"/>
      <c r="MM172" s="370"/>
      <c r="MN172" s="370"/>
      <c r="MO172" s="370"/>
      <c r="MP172" s="370"/>
      <c r="MQ172" s="370"/>
      <c r="MR172" s="370"/>
      <c r="MS172" s="370"/>
      <c r="MT172" s="370"/>
      <c r="MU172" s="370"/>
      <c r="MV172" s="370"/>
      <c r="MW172" s="370"/>
      <c r="MX172" s="370"/>
      <c r="MY172" s="370"/>
      <c r="MZ172" s="370"/>
      <c r="NA172" s="370"/>
      <c r="NB172" s="370"/>
      <c r="NC172" s="370"/>
      <c r="ND172" s="370"/>
      <c r="NE172" s="370"/>
      <c r="NF172" s="370"/>
      <c r="NG172" s="370"/>
      <c r="NH172" s="370"/>
      <c r="NI172" s="370"/>
      <c r="NJ172" s="370"/>
      <c r="NK172" s="370"/>
      <c r="NL172" s="370"/>
      <c r="NM172" s="370"/>
      <c r="NN172" s="370"/>
      <c r="NO172" s="370"/>
      <c r="NP172" s="370"/>
      <c r="NQ172" s="370"/>
      <c r="NR172" s="370"/>
      <c r="NS172" s="370"/>
      <c r="NT172" s="370"/>
      <c r="NU172" s="370"/>
      <c r="NV172" s="370"/>
      <c r="NW172" s="370"/>
      <c r="NX172" s="370"/>
      <c r="NY172" s="370"/>
      <c r="NZ172" s="370"/>
      <c r="OA172" s="370"/>
      <c r="OB172" s="370"/>
      <c r="OC172" s="370"/>
      <c r="OD172" s="370"/>
      <c r="OE172" s="370"/>
      <c r="OF172" s="370"/>
      <c r="OG172" s="370"/>
      <c r="OH172" s="370"/>
      <c r="OI172" s="370"/>
      <c r="OJ172" s="370"/>
      <c r="OK172" s="370"/>
      <c r="OL172" s="370"/>
      <c r="OM172" s="370"/>
      <c r="ON172" s="370"/>
      <c r="OO172" s="370"/>
      <c r="OP172" s="370"/>
      <c r="OQ172" s="370"/>
      <c r="OR172" s="370"/>
      <c r="OS172" s="370"/>
      <c r="OT172" s="370"/>
      <c r="OU172" s="370"/>
      <c r="OV172" s="370"/>
      <c r="OW172" s="370"/>
      <c r="OX172" s="370"/>
      <c r="OY172" s="370"/>
      <c r="OZ172" s="370"/>
      <c r="PA172" s="370"/>
      <c r="PB172" s="370"/>
      <c r="PC172" s="370"/>
      <c r="PD172" s="370"/>
      <c r="PE172" s="370"/>
      <c r="PF172" s="370"/>
      <c r="PG172" s="370"/>
      <c r="PH172" s="370"/>
      <c r="PI172" s="370"/>
      <c r="PJ172" s="370"/>
      <c r="PK172" s="370"/>
      <c r="PL172" s="370"/>
      <c r="PM172" s="370"/>
      <c r="PN172" s="370"/>
      <c r="PO172" s="370"/>
      <c r="PP172" s="370"/>
      <c r="PQ172" s="370"/>
      <c r="PR172" s="370"/>
      <c r="PS172" s="370"/>
      <c r="PT172" s="370"/>
      <c r="PU172" s="370"/>
      <c r="PV172" s="370"/>
      <c r="PW172" s="370"/>
      <c r="PX172" s="370"/>
      <c r="PY172" s="370"/>
      <c r="PZ172" s="370"/>
      <c r="QA172" s="370"/>
      <c r="QB172" s="370"/>
      <c r="QC172" s="370"/>
      <c r="QD172" s="370"/>
      <c r="QE172" s="370"/>
      <c r="QF172" s="370"/>
      <c r="QG172" s="370"/>
      <c r="QH172" s="370"/>
      <c r="QI172" s="370"/>
      <c r="QJ172" s="370"/>
      <c r="QK172" s="370"/>
      <c r="QL172" s="370"/>
      <c r="QM172" s="370"/>
      <c r="QN172" s="370"/>
      <c r="QO172" s="370"/>
      <c r="QP172" s="370"/>
      <c r="QQ172" s="370"/>
      <c r="QR172" s="370"/>
      <c r="QS172" s="370"/>
      <c r="QT172" s="370"/>
      <c r="QU172" s="370"/>
      <c r="QV172" s="370"/>
      <c r="QW172" s="370"/>
      <c r="QX172" s="370"/>
      <c r="QY172" s="370"/>
      <c r="QZ172" s="370"/>
      <c r="RA172" s="370"/>
      <c r="RB172" s="370"/>
      <c r="RC172" s="370"/>
      <c r="RD172" s="370"/>
      <c r="RE172" s="370"/>
      <c r="RF172" s="370"/>
      <c r="RG172" s="370"/>
      <c r="RH172" s="370"/>
      <c r="RI172" s="370"/>
      <c r="RJ172" s="370"/>
      <c r="RK172" s="370"/>
      <c r="RL172" s="370"/>
      <c r="RM172" s="370"/>
      <c r="RN172" s="370"/>
      <c r="RO172" s="370"/>
      <c r="RP172" s="370"/>
      <c r="RQ172" s="370"/>
      <c r="RR172" s="370"/>
      <c r="RS172" s="370"/>
      <c r="RT172" s="370"/>
      <c r="RU172" s="370"/>
      <c r="RV172" s="370"/>
      <c r="RW172" s="370"/>
      <c r="RX172" s="370"/>
      <c r="RY172" s="370"/>
      <c r="RZ172" s="370"/>
      <c r="SA172" s="370"/>
      <c r="SB172" s="370"/>
      <c r="SC172" s="370"/>
      <c r="SD172" s="370"/>
      <c r="SE172" s="370"/>
      <c r="SF172" s="370"/>
      <c r="SG172" s="370"/>
      <c r="SH172" s="370"/>
      <c r="SI172" s="370"/>
      <c r="SJ172" s="370"/>
      <c r="SK172" s="370"/>
      <c r="SL172" s="370"/>
      <c r="SM172" s="370"/>
      <c r="SN172" s="370"/>
      <c r="SO172" s="370"/>
      <c r="SP172" s="370"/>
      <c r="SQ172" s="370"/>
      <c r="SR172" s="370"/>
      <c r="SS172" s="370"/>
      <c r="ST172" s="370"/>
      <c r="SU172" s="370"/>
      <c r="SV172" s="370"/>
      <c r="SW172" s="370"/>
      <c r="SX172" s="370"/>
      <c r="SY172" s="370"/>
      <c r="SZ172" s="370"/>
      <c r="TA172" s="370"/>
      <c r="TB172" s="370"/>
      <c r="TC172" s="370"/>
      <c r="TD172" s="370"/>
      <c r="TE172" s="370"/>
      <c r="TF172" s="370"/>
      <c r="TG172" s="370"/>
      <c r="TH172" s="370"/>
      <c r="TI172" s="370"/>
      <c r="TJ172" s="370"/>
      <c r="TK172" s="370"/>
      <c r="TL172" s="370"/>
      <c r="TM172" s="370"/>
      <c r="TN172" s="370"/>
      <c r="TO172" s="370"/>
      <c r="TP172" s="370"/>
      <c r="TQ172" s="370"/>
      <c r="TR172" s="370"/>
      <c r="TS172" s="370"/>
      <c r="TT172" s="370"/>
      <c r="TU172" s="370"/>
      <c r="TV172" s="370"/>
      <c r="TW172" s="370"/>
      <c r="TX172" s="370"/>
      <c r="TY172" s="370"/>
      <c r="TZ172" s="370"/>
      <c r="UA172" s="370"/>
      <c r="UB172" s="370"/>
      <c r="UC172" s="370"/>
      <c r="UD172" s="370"/>
      <c r="UE172" s="370"/>
      <c r="UF172" s="370"/>
      <c r="UG172" s="370"/>
      <c r="UH172" s="370"/>
      <c r="UI172" s="370"/>
      <c r="UJ172" s="370"/>
      <c r="UK172" s="370"/>
      <c r="UL172" s="370"/>
      <c r="UM172" s="370"/>
      <c r="UN172" s="370"/>
      <c r="UO172" s="370"/>
      <c r="UP172" s="370"/>
      <c r="UQ172" s="370"/>
      <c r="UR172" s="370"/>
      <c r="US172" s="370"/>
      <c r="UT172" s="370"/>
      <c r="UU172" s="370"/>
      <c r="UV172" s="370"/>
      <c r="UW172" s="370"/>
      <c r="UX172" s="370"/>
      <c r="UY172" s="370"/>
      <c r="UZ172" s="370"/>
      <c r="VA172" s="370"/>
      <c r="VB172" s="370"/>
      <c r="VC172" s="370"/>
      <c r="VD172" s="370"/>
      <c r="VE172" s="370"/>
      <c r="VF172" s="370"/>
      <c r="VG172" s="370"/>
      <c r="VH172" s="370"/>
      <c r="VI172" s="370"/>
      <c r="VJ172" s="370"/>
      <c r="VK172" s="370"/>
      <c r="VL172" s="370"/>
      <c r="VM172" s="370"/>
      <c r="VN172" s="370"/>
      <c r="VO172" s="370"/>
      <c r="VP172" s="370"/>
      <c r="VQ172" s="370"/>
      <c r="VR172" s="370"/>
      <c r="VS172" s="370"/>
      <c r="VT172" s="370"/>
      <c r="VU172" s="370"/>
      <c r="VV172" s="370"/>
      <c r="VW172" s="370"/>
      <c r="VX172" s="370"/>
      <c r="VY172" s="370"/>
      <c r="VZ172" s="370"/>
      <c r="WA172" s="370"/>
      <c r="WB172" s="370"/>
      <c r="WC172" s="370"/>
      <c r="WD172" s="370"/>
      <c r="WE172" s="370"/>
      <c r="WF172" s="370"/>
      <c r="WG172" s="370"/>
      <c r="WH172" s="370"/>
      <c r="WI172" s="370"/>
      <c r="WJ172" s="370"/>
      <c r="WK172" s="370"/>
      <c r="WL172" s="370"/>
      <c r="WM172" s="370"/>
      <c r="WN172" s="370"/>
      <c r="WO172" s="370"/>
      <c r="WP172" s="370"/>
      <c r="WQ172" s="370"/>
      <c r="WR172" s="370"/>
      <c r="WS172" s="370"/>
      <c r="WT172" s="370"/>
      <c r="WU172" s="370"/>
      <c r="WV172" s="370"/>
      <c r="WW172" s="370"/>
      <c r="WX172" s="370"/>
      <c r="WY172" s="370"/>
      <c r="WZ172" s="370"/>
      <c r="XA172" s="370"/>
      <c r="XB172" s="370"/>
      <c r="XC172" s="370"/>
      <c r="XD172" s="370"/>
      <c r="XE172" s="370"/>
      <c r="XF172" s="370"/>
      <c r="XG172" s="370"/>
      <c r="XH172" s="370"/>
      <c r="XI172" s="370"/>
      <c r="XJ172" s="370"/>
      <c r="XK172" s="370"/>
      <c r="XL172" s="370"/>
      <c r="XM172" s="370"/>
      <c r="XN172" s="370"/>
      <c r="XO172" s="370"/>
      <c r="XP172" s="370"/>
      <c r="XQ172" s="370"/>
      <c r="XR172" s="370"/>
      <c r="XS172" s="370"/>
      <c r="XT172" s="370"/>
      <c r="XU172" s="370"/>
      <c r="XV172" s="370"/>
      <c r="XW172" s="370"/>
      <c r="XX172" s="370"/>
      <c r="XY172" s="370"/>
      <c r="XZ172" s="370"/>
      <c r="YA172" s="370"/>
      <c r="YB172" s="370"/>
      <c r="YC172" s="370"/>
      <c r="YD172" s="370"/>
      <c r="YE172" s="370"/>
      <c r="YF172" s="370"/>
      <c r="YG172" s="370"/>
      <c r="YH172" s="370"/>
      <c r="YI172" s="370"/>
      <c r="YJ172" s="370"/>
      <c r="YK172" s="370"/>
      <c r="YL172" s="370"/>
      <c r="YM172" s="370"/>
      <c r="YN172" s="370"/>
      <c r="YO172" s="370"/>
      <c r="YP172" s="370"/>
      <c r="YQ172" s="370"/>
      <c r="YR172" s="370"/>
      <c r="YS172" s="370"/>
      <c r="YT172" s="370"/>
      <c r="YU172" s="370"/>
      <c r="YV172" s="370"/>
      <c r="YW172" s="370"/>
      <c r="YX172" s="370"/>
      <c r="YY172" s="370"/>
      <c r="YZ172" s="370"/>
      <c r="ZA172" s="370"/>
      <c r="ZB172" s="370"/>
      <c r="ZC172" s="370"/>
      <c r="ZD172" s="370"/>
      <c r="ZE172" s="370"/>
      <c r="ZF172" s="370"/>
      <c r="ZG172" s="370"/>
      <c r="ZH172" s="370"/>
      <c r="ZI172" s="370"/>
      <c r="ZJ172" s="370"/>
      <c r="ZK172" s="370"/>
      <c r="ZL172" s="370"/>
      <c r="ZM172" s="370"/>
      <c r="ZN172" s="370"/>
      <c r="ZO172" s="370"/>
      <c r="ZP172" s="370"/>
      <c r="ZQ172" s="370"/>
      <c r="ZR172" s="370"/>
      <c r="ZS172" s="370"/>
      <c r="ZT172" s="370"/>
      <c r="ZU172" s="370"/>
      <c r="ZV172" s="370"/>
      <c r="ZW172" s="370"/>
      <c r="ZX172" s="370"/>
      <c r="ZY172" s="370"/>
      <c r="ZZ172" s="370"/>
      <c r="AAA172" s="370"/>
      <c r="AAB172" s="370"/>
      <c r="AAC172" s="370"/>
      <c r="AAD172" s="370"/>
      <c r="AAE172" s="370"/>
      <c r="AAF172" s="370"/>
      <c r="AAG172" s="370"/>
      <c r="AAH172" s="370"/>
      <c r="AAI172" s="370"/>
      <c r="AAJ172" s="370"/>
      <c r="AAK172" s="370"/>
      <c r="AAL172" s="370"/>
      <c r="AAM172" s="370"/>
      <c r="AAN172" s="370"/>
      <c r="AAO172" s="370"/>
      <c r="AAP172" s="370"/>
      <c r="AAQ172" s="370"/>
      <c r="AAR172" s="370"/>
      <c r="AAS172" s="370"/>
      <c r="AAT172" s="370"/>
      <c r="AAU172" s="370"/>
      <c r="AAV172" s="370"/>
      <c r="AAW172" s="370"/>
      <c r="AAX172" s="370"/>
      <c r="AAY172" s="370"/>
      <c r="AAZ172" s="370"/>
      <c r="ABA172" s="370"/>
      <c r="ABB172" s="370"/>
      <c r="ABC172" s="370"/>
      <c r="ABD172" s="370"/>
      <c r="ABE172" s="370"/>
      <c r="ABF172" s="370"/>
      <c r="ABG172" s="370"/>
      <c r="ABH172" s="370"/>
      <c r="ABI172" s="370"/>
      <c r="ABJ172" s="370"/>
      <c r="ABK172" s="370"/>
      <c r="ABL172" s="370"/>
      <c r="ABM172" s="370"/>
      <c r="ABN172" s="370"/>
      <c r="ABO172" s="370"/>
      <c r="ABP172" s="370"/>
      <c r="ABQ172" s="370"/>
      <c r="ABR172" s="370"/>
      <c r="ABS172" s="370"/>
      <c r="ABT172" s="370"/>
      <c r="ABU172" s="370"/>
      <c r="ABV172" s="370"/>
      <c r="ABW172" s="370"/>
      <c r="ABX172" s="370"/>
      <c r="ABY172" s="370"/>
      <c r="ABZ172" s="370"/>
      <c r="ACA172" s="370"/>
      <c r="ACB172" s="370"/>
      <c r="ACC172" s="370"/>
      <c r="ACD172" s="370"/>
      <c r="ACE172" s="370"/>
      <c r="ACF172" s="370"/>
      <c r="ACG172" s="370"/>
      <c r="ACH172" s="370"/>
      <c r="ACI172" s="370"/>
      <c r="ACJ172" s="370"/>
      <c r="ACK172" s="370"/>
      <c r="ACL172" s="370"/>
      <c r="ACM172" s="370"/>
      <c r="ACN172" s="370"/>
      <c r="ACO172" s="370"/>
      <c r="ACP172" s="370"/>
      <c r="ACQ172" s="370"/>
      <c r="ACR172" s="370"/>
      <c r="ACS172" s="370"/>
      <c r="ACT172" s="370"/>
      <c r="ACU172" s="370"/>
      <c r="ACV172" s="370"/>
      <c r="ACW172" s="370"/>
      <c r="ACX172" s="370"/>
      <c r="ACY172" s="370"/>
      <c r="ACZ172" s="370"/>
      <c r="ADA172" s="370"/>
      <c r="ADB172" s="370"/>
      <c r="ADC172" s="370"/>
      <c r="ADD172" s="370"/>
      <c r="ADE172" s="370"/>
      <c r="ADF172" s="370"/>
      <c r="ADG172" s="370"/>
      <c r="ADH172" s="370"/>
      <c r="ADI172" s="370"/>
      <c r="ADJ172" s="370"/>
      <c r="ADK172" s="370"/>
      <c r="ADL172" s="370"/>
      <c r="ADM172" s="370"/>
      <c r="ADN172" s="370"/>
      <c r="ADO172" s="370"/>
      <c r="ADP172" s="370"/>
      <c r="ADQ172" s="370"/>
      <c r="ADR172" s="370"/>
      <c r="ADS172" s="370"/>
      <c r="ADT172" s="370"/>
      <c r="ADU172" s="370"/>
      <c r="ADV172" s="370"/>
      <c r="ADW172" s="370"/>
      <c r="ADX172" s="370"/>
      <c r="ADY172" s="370"/>
      <c r="ADZ172" s="370"/>
      <c r="AEA172" s="370"/>
      <c r="AEB172" s="370"/>
      <c r="AEC172" s="370"/>
      <c r="AED172" s="370"/>
      <c r="AEE172" s="370"/>
      <c r="AEF172" s="370"/>
      <c r="AEG172" s="370"/>
      <c r="AEH172" s="370"/>
      <c r="AEI172" s="370"/>
      <c r="AEJ172" s="370"/>
      <c r="AEK172" s="370"/>
      <c r="AEL172" s="370"/>
      <c r="AEM172" s="370"/>
      <c r="AEN172" s="370"/>
      <c r="AEO172" s="370"/>
      <c r="AEP172" s="370"/>
      <c r="AEQ172" s="370"/>
      <c r="AER172" s="370"/>
      <c r="AES172" s="370"/>
      <c r="AET172" s="370"/>
      <c r="AEU172" s="370"/>
      <c r="AEV172" s="370"/>
      <c r="AEW172" s="370"/>
      <c r="AEX172" s="370"/>
      <c r="AEY172" s="370"/>
      <c r="AEZ172" s="370"/>
      <c r="AFA172" s="370"/>
      <c r="AFB172" s="370"/>
      <c r="AFC172" s="370"/>
      <c r="AFD172" s="370"/>
      <c r="AFE172" s="370"/>
      <c r="AFF172" s="370"/>
      <c r="AFG172" s="370"/>
      <c r="AFH172" s="370"/>
      <c r="AFI172" s="370"/>
      <c r="AFJ172" s="370"/>
      <c r="AFK172" s="370"/>
      <c r="AFL172" s="370"/>
      <c r="AFM172" s="370"/>
      <c r="AFN172" s="370"/>
      <c r="AFO172" s="370"/>
      <c r="AFP172" s="370"/>
      <c r="AFQ172" s="370"/>
      <c r="AFR172" s="370"/>
      <c r="AFS172" s="370"/>
      <c r="AFT172" s="370"/>
      <c r="AFU172" s="370"/>
      <c r="AFV172" s="370"/>
      <c r="AFW172" s="370"/>
      <c r="AFX172" s="370"/>
      <c r="AFY172" s="370"/>
      <c r="AFZ172" s="370"/>
      <c r="AGA172" s="370"/>
      <c r="AGB172" s="370"/>
      <c r="AGC172" s="370"/>
      <c r="AGD172" s="370"/>
      <c r="AGE172" s="370"/>
      <c r="AGF172" s="370"/>
      <c r="AGG172" s="370"/>
      <c r="AGH172" s="370"/>
      <c r="AGI172" s="370"/>
      <c r="AGJ172" s="370"/>
      <c r="AGK172" s="370"/>
      <c r="AGL172" s="370"/>
      <c r="AGM172" s="370"/>
      <c r="AGN172" s="370"/>
      <c r="AGO172" s="370"/>
      <c r="AGP172" s="370"/>
      <c r="AGQ172" s="370"/>
      <c r="AGR172" s="370"/>
      <c r="AGS172" s="370"/>
      <c r="AGT172" s="370"/>
      <c r="AGU172" s="370"/>
      <c r="AGV172" s="370"/>
      <c r="AGW172" s="370"/>
      <c r="AGX172" s="370"/>
      <c r="AGY172" s="370"/>
      <c r="AGZ172" s="370"/>
      <c r="AHA172" s="370"/>
      <c r="AHB172" s="370"/>
      <c r="AHC172" s="370"/>
      <c r="AHD172" s="370"/>
      <c r="AHE172" s="370"/>
      <c r="AHF172" s="370"/>
      <c r="AHG172" s="370"/>
      <c r="AHH172" s="370"/>
      <c r="AHI172" s="370"/>
      <c r="AHJ172" s="370"/>
      <c r="AHK172" s="370"/>
      <c r="AHL172" s="370"/>
      <c r="AHM172" s="370"/>
      <c r="AHN172" s="370"/>
      <c r="AHO172" s="370"/>
      <c r="AHP172" s="370"/>
      <c r="AHQ172" s="370"/>
      <c r="AHR172" s="370"/>
      <c r="AHS172" s="370"/>
      <c r="AHT172" s="370"/>
      <c r="AHU172" s="370"/>
      <c r="AHV172" s="370"/>
      <c r="AHW172" s="370"/>
      <c r="AHX172" s="370"/>
      <c r="AHY172" s="370"/>
      <c r="AHZ172" s="370"/>
      <c r="AIA172" s="370"/>
      <c r="AIB172" s="370"/>
      <c r="AIC172" s="370"/>
      <c r="AID172" s="370"/>
      <c r="AIE172" s="370"/>
      <c r="AIF172" s="370"/>
      <c r="AIG172" s="370"/>
      <c r="AIH172" s="370"/>
      <c r="AII172" s="370"/>
      <c r="AIJ172" s="370"/>
      <c r="AIK172" s="370"/>
      <c r="AIL172" s="370"/>
      <c r="AIM172" s="370"/>
      <c r="AIN172" s="370"/>
      <c r="AIO172" s="370"/>
      <c r="AIP172" s="370"/>
      <c r="AIQ172" s="370"/>
      <c r="AIR172" s="370"/>
      <c r="AIS172" s="370"/>
      <c r="AIT172" s="370"/>
      <c r="AIU172" s="370"/>
      <c r="AIV172" s="370"/>
      <c r="AIW172" s="370"/>
      <c r="AIX172" s="370"/>
      <c r="AIY172" s="370"/>
      <c r="AIZ172" s="370"/>
      <c r="AJA172" s="370"/>
      <c r="AJB172" s="370"/>
      <c r="AJC172" s="370"/>
      <c r="AJD172" s="370"/>
      <c r="AJE172" s="370"/>
      <c r="AJF172" s="370"/>
      <c r="AJG172" s="370"/>
      <c r="AJH172" s="370"/>
      <c r="AJI172" s="370"/>
      <c r="AJJ172" s="370"/>
      <c r="AJK172" s="370"/>
      <c r="AJL172" s="370"/>
      <c r="AJM172" s="370"/>
      <c r="AJN172" s="370"/>
      <c r="AJO172" s="370"/>
      <c r="AJP172" s="370"/>
      <c r="AJQ172" s="370"/>
      <c r="AJR172" s="370"/>
      <c r="AJS172" s="370"/>
      <c r="AJT172" s="370"/>
      <c r="AJU172" s="370"/>
      <c r="AJV172" s="370"/>
      <c r="AJW172" s="370"/>
      <c r="AJX172" s="370"/>
      <c r="AJY172" s="370"/>
      <c r="AJZ172" s="370"/>
      <c r="AKA172" s="370"/>
      <c r="AKB172" s="370"/>
      <c r="AKC172" s="370"/>
      <c r="AKD172" s="370"/>
      <c r="AKE172" s="370"/>
      <c r="AKF172" s="370"/>
      <c r="AKG172" s="370"/>
      <c r="AKH172" s="370"/>
      <c r="AKI172" s="370"/>
      <c r="AKJ172" s="370"/>
      <c r="AKK172" s="370"/>
      <c r="AKL172" s="370"/>
      <c r="AKM172" s="370"/>
      <c r="AKN172" s="370"/>
      <c r="AKO172" s="370"/>
      <c r="AKP172" s="370"/>
      <c r="AKQ172" s="370"/>
      <c r="AKR172" s="370"/>
      <c r="AKS172" s="370"/>
      <c r="AKT172" s="370"/>
      <c r="AKU172" s="370"/>
      <c r="AKV172" s="370"/>
      <c r="AKW172" s="370"/>
      <c r="AKX172" s="370"/>
      <c r="AKY172" s="370"/>
      <c r="AKZ172" s="370"/>
      <c r="ALA172" s="370"/>
      <c r="ALB172" s="370"/>
      <c r="ALC172" s="370"/>
      <c r="ALD172" s="370"/>
      <c r="ALE172" s="370"/>
      <c r="ALF172" s="370"/>
      <c r="ALG172" s="370"/>
      <c r="ALH172" s="370"/>
      <c r="ALI172" s="370"/>
      <c r="ALJ172" s="370"/>
      <c r="ALK172" s="370"/>
      <c r="ALL172" s="370"/>
      <c r="ALM172" s="370"/>
      <c r="ALN172" s="370"/>
      <c r="ALO172" s="370"/>
      <c r="ALP172" s="370"/>
      <c r="ALQ172" s="370"/>
      <c r="ALR172" s="370"/>
      <c r="ALS172" s="370"/>
      <c r="ALT172" s="370"/>
      <c r="ALU172" s="370"/>
      <c r="ALV172" s="370"/>
      <c r="ALW172" s="370"/>
      <c r="ALX172" s="370"/>
      <c r="ALY172" s="370"/>
      <c r="ALZ172" s="370"/>
      <c r="AMA172" s="370"/>
      <c r="AMB172" s="370"/>
      <c r="AMC172" s="370"/>
      <c r="AMD172" s="370"/>
      <c r="AME172" s="370"/>
      <c r="AMF172" s="370"/>
      <c r="AMG172" s="370"/>
      <c r="AMH172" s="370"/>
      <c r="AMI172" s="370"/>
      <c r="AMJ172" s="370"/>
      <c r="AMK172" s="370"/>
      <c r="AML172" s="370"/>
      <c r="AMM172" s="370"/>
      <c r="AMN172" s="370"/>
      <c r="AMO172" s="370"/>
      <c r="AMP172" s="370"/>
      <c r="AMQ172" s="370"/>
      <c r="AMR172" s="370"/>
      <c r="AMS172" s="370"/>
      <c r="AMT172" s="370"/>
      <c r="AMU172" s="370"/>
      <c r="AMV172" s="370"/>
      <c r="AMW172" s="370"/>
      <c r="AMX172" s="370"/>
      <c r="AMY172" s="370"/>
      <c r="AMZ172" s="370"/>
      <c r="ANA172" s="370"/>
      <c r="ANB172" s="370"/>
      <c r="ANC172" s="370"/>
      <c r="AND172" s="370"/>
      <c r="ANE172" s="370"/>
      <c r="ANF172" s="370"/>
      <c r="ANG172" s="370"/>
      <c r="ANH172" s="370"/>
      <c r="ANI172" s="370"/>
      <c r="ANJ172" s="370"/>
      <c r="ANK172" s="370"/>
      <c r="ANL172" s="370"/>
      <c r="ANM172" s="370"/>
      <c r="ANN172" s="370"/>
      <c r="ANO172" s="370"/>
      <c r="ANP172" s="370"/>
      <c r="ANQ172" s="370"/>
      <c r="ANR172" s="370"/>
      <c r="ANS172" s="370"/>
      <c r="ANT172" s="370"/>
      <c r="ANU172" s="370"/>
      <c r="ANV172" s="370"/>
      <c r="ANW172" s="370"/>
      <c r="ANX172" s="370"/>
      <c r="ANY172" s="370"/>
      <c r="ANZ172" s="370"/>
      <c r="AOA172" s="370"/>
      <c r="AOB172" s="370"/>
      <c r="AOC172" s="370"/>
      <c r="AOD172" s="370"/>
      <c r="AOE172" s="370"/>
      <c r="AOF172" s="370"/>
      <c r="AOG172" s="370"/>
      <c r="AOH172" s="370"/>
      <c r="AOI172" s="370"/>
      <c r="AOJ172" s="370"/>
      <c r="AOK172" s="370"/>
      <c r="AOL172" s="370"/>
      <c r="AOM172" s="370"/>
      <c r="AON172" s="370"/>
      <c r="AOO172" s="370"/>
      <c r="AOP172" s="370"/>
      <c r="AOQ172" s="370"/>
      <c r="AOR172" s="370"/>
      <c r="AOS172" s="370"/>
      <c r="AOT172" s="370"/>
      <c r="AOU172" s="370"/>
      <c r="AOV172" s="370"/>
      <c r="AOW172" s="370"/>
      <c r="AOX172" s="370"/>
      <c r="AOY172" s="370"/>
      <c r="AOZ172" s="370"/>
      <c r="APA172" s="370"/>
      <c r="APB172" s="370"/>
      <c r="APC172" s="370"/>
      <c r="APD172" s="370"/>
      <c r="APE172" s="370"/>
      <c r="APF172" s="370"/>
      <c r="APG172" s="370"/>
      <c r="APH172" s="370"/>
      <c r="API172" s="370"/>
      <c r="APJ172" s="370"/>
      <c r="APK172" s="370"/>
      <c r="APL172" s="370"/>
      <c r="APM172" s="370"/>
      <c r="APN172" s="370"/>
      <c r="APO172" s="370"/>
      <c r="APP172" s="370"/>
      <c r="APQ172" s="370"/>
      <c r="APR172" s="370"/>
      <c r="APS172" s="370"/>
      <c r="APT172" s="370"/>
      <c r="APU172" s="370"/>
      <c r="APV172" s="370"/>
      <c r="APW172" s="370"/>
      <c r="APX172" s="370"/>
      <c r="APY172" s="370"/>
      <c r="APZ172" s="370"/>
      <c r="AQA172" s="370"/>
      <c r="AQB172" s="370"/>
      <c r="AQC172" s="370"/>
      <c r="AQD172" s="370"/>
      <c r="AQE172" s="370"/>
      <c r="AQF172" s="370"/>
      <c r="AQG172" s="370"/>
      <c r="AQH172" s="370"/>
      <c r="AQI172" s="370"/>
      <c r="AQJ172" s="370"/>
      <c r="AQK172" s="370"/>
      <c r="AQL172" s="370"/>
      <c r="AQM172" s="370"/>
      <c r="AQN172" s="370"/>
      <c r="AQO172" s="370"/>
      <c r="AQP172" s="370"/>
      <c r="AQQ172" s="370"/>
      <c r="AQR172" s="370"/>
      <c r="AQS172" s="370"/>
      <c r="AQT172" s="370"/>
      <c r="AQU172" s="370"/>
      <c r="AQV172" s="370"/>
      <c r="AQW172" s="370"/>
      <c r="AQX172" s="370"/>
      <c r="AQY172" s="370"/>
      <c r="AQZ172" s="370"/>
      <c r="ARA172" s="370"/>
      <c r="ARB172" s="370"/>
      <c r="ARC172" s="370"/>
      <c r="ARD172" s="370"/>
      <c r="ARE172" s="370"/>
      <c r="ARF172" s="370"/>
      <c r="ARG172" s="370"/>
      <c r="ARH172" s="370"/>
      <c r="ARI172" s="370"/>
      <c r="ARJ172" s="370"/>
      <c r="ARK172" s="370"/>
      <c r="ARL172" s="370"/>
      <c r="ARM172" s="370"/>
      <c r="ARN172" s="370"/>
      <c r="ARO172" s="370"/>
      <c r="ARP172" s="370"/>
      <c r="ARQ172" s="370"/>
      <c r="ARR172" s="370"/>
      <c r="ARS172" s="370"/>
      <c r="ART172" s="370"/>
      <c r="ARU172" s="370"/>
      <c r="ARV172" s="370"/>
      <c r="ARW172" s="370"/>
      <c r="ARX172" s="370"/>
      <c r="ARY172" s="370"/>
      <c r="ARZ172" s="370"/>
      <c r="ASA172" s="370"/>
      <c r="ASB172" s="370"/>
      <c r="ASC172" s="370"/>
      <c r="ASD172" s="370"/>
      <c r="ASE172" s="370"/>
      <c r="ASF172" s="370"/>
      <c r="ASG172" s="370"/>
      <c r="ASH172" s="370"/>
      <c r="ASI172" s="370"/>
      <c r="ASJ172" s="370"/>
      <c r="ASK172" s="370"/>
      <c r="ASL172" s="370"/>
      <c r="ASM172" s="370"/>
      <c r="ASN172" s="370"/>
      <c r="ASO172" s="370"/>
      <c r="ASP172" s="370"/>
      <c r="ASQ172" s="370"/>
      <c r="ASR172" s="370"/>
      <c r="ASS172" s="370"/>
      <c r="AST172" s="370"/>
      <c r="ASU172" s="370"/>
      <c r="ASV172" s="370"/>
      <c r="ASW172" s="370"/>
      <c r="ASX172" s="370"/>
      <c r="ASY172" s="370"/>
      <c r="ASZ172" s="370"/>
      <c r="ATA172" s="370"/>
      <c r="ATB172" s="370"/>
      <c r="ATC172" s="370"/>
      <c r="ATD172" s="370"/>
      <c r="ATE172" s="370"/>
      <c r="ATF172" s="370"/>
      <c r="ATG172" s="370"/>
      <c r="ATH172" s="370"/>
      <c r="ATI172" s="370"/>
      <c r="ATJ172" s="370"/>
      <c r="ATK172" s="370"/>
      <c r="ATL172" s="370"/>
      <c r="ATM172" s="370"/>
      <c r="ATN172" s="370"/>
      <c r="ATO172" s="370"/>
      <c r="ATP172" s="370"/>
      <c r="ATQ172" s="370"/>
      <c r="ATR172" s="370"/>
      <c r="ATS172" s="370"/>
      <c r="ATT172" s="370"/>
      <c r="ATU172" s="370"/>
      <c r="ATV172" s="370"/>
      <c r="ATW172" s="370"/>
      <c r="ATX172" s="370"/>
      <c r="ATY172" s="370"/>
      <c r="ATZ172" s="370"/>
      <c r="AUA172" s="370"/>
      <c r="AUB172" s="370"/>
      <c r="AUC172" s="370"/>
      <c r="AUD172" s="370"/>
      <c r="AUE172" s="370"/>
      <c r="AUF172" s="370"/>
      <c r="AUG172" s="370"/>
      <c r="AUH172" s="370"/>
      <c r="AUI172" s="370"/>
      <c r="AUJ172" s="370"/>
      <c r="AUK172" s="370"/>
      <c r="AUL172" s="370"/>
      <c r="AUM172" s="370"/>
      <c r="AUN172" s="370"/>
      <c r="AUO172" s="370"/>
      <c r="AUP172" s="370"/>
      <c r="AUQ172" s="370"/>
      <c r="AUR172" s="370"/>
      <c r="AUS172" s="370"/>
      <c r="AUT172" s="370"/>
      <c r="AUU172" s="370"/>
      <c r="AUV172" s="370"/>
      <c r="AUW172" s="370"/>
      <c r="AUX172" s="370"/>
      <c r="AUY172" s="370"/>
      <c r="AUZ172" s="370"/>
      <c r="AVA172" s="370"/>
      <c r="AVB172" s="370"/>
      <c r="AVC172" s="370"/>
      <c r="AVD172" s="370"/>
      <c r="AVE172" s="370"/>
      <c r="AVF172" s="370"/>
      <c r="AVG172" s="370"/>
      <c r="AVH172" s="370"/>
      <c r="AVI172" s="370"/>
      <c r="AVJ172" s="370"/>
      <c r="AVK172" s="370"/>
      <c r="AVL172" s="370"/>
      <c r="AVM172" s="370"/>
      <c r="AVN172" s="370"/>
      <c r="AVO172" s="370"/>
      <c r="AVP172" s="370"/>
      <c r="AVQ172" s="370"/>
      <c r="AVR172" s="370"/>
      <c r="AVS172" s="370"/>
      <c r="AVT172" s="370"/>
      <c r="AVU172" s="370"/>
      <c r="AVV172" s="370"/>
      <c r="AVW172" s="370"/>
      <c r="AVX172" s="370"/>
      <c r="AVY172" s="370"/>
      <c r="AVZ172" s="370"/>
      <c r="AWA172" s="370"/>
      <c r="AWB172" s="370"/>
      <c r="AWC172" s="370"/>
      <c r="AWD172" s="370"/>
      <c r="AWE172" s="370"/>
      <c r="AWF172" s="370"/>
      <c r="AWG172" s="370"/>
      <c r="AWH172" s="370"/>
      <c r="AWI172" s="370"/>
      <c r="AWJ172" s="370"/>
      <c r="AWK172" s="370"/>
      <c r="AWL172" s="370"/>
      <c r="AWM172" s="370"/>
      <c r="AWN172" s="370"/>
      <c r="AWO172" s="370"/>
      <c r="AWP172" s="370"/>
      <c r="AWQ172" s="370"/>
      <c r="AWR172" s="370"/>
      <c r="AWS172" s="370"/>
      <c r="AWT172" s="370"/>
      <c r="AWU172" s="370"/>
      <c r="AWV172" s="370"/>
      <c r="AWW172" s="370"/>
      <c r="AWX172" s="370"/>
      <c r="AWY172" s="370"/>
      <c r="AWZ172" s="370"/>
      <c r="AXA172" s="370"/>
      <c r="AXB172" s="370"/>
      <c r="AXC172" s="370"/>
      <c r="AXD172" s="370"/>
      <c r="AXE172" s="370"/>
      <c r="AXF172" s="370"/>
      <c r="AXG172" s="370"/>
      <c r="AXH172" s="370"/>
      <c r="AXI172" s="370"/>
      <c r="AXJ172" s="370"/>
      <c r="AXK172" s="370"/>
      <c r="AXL172" s="370"/>
      <c r="AXM172" s="370"/>
      <c r="AXN172" s="370"/>
      <c r="AXO172" s="370"/>
      <c r="AXP172" s="370"/>
      <c r="AXQ172" s="370"/>
      <c r="AXR172" s="370"/>
      <c r="AXS172" s="370"/>
      <c r="AXT172" s="370"/>
      <c r="AXU172" s="370"/>
      <c r="AXV172" s="370"/>
      <c r="AXW172" s="370"/>
      <c r="AXX172" s="370"/>
      <c r="AXY172" s="370"/>
      <c r="AXZ172" s="370"/>
      <c r="AYA172" s="370"/>
      <c r="AYB172" s="370"/>
      <c r="AYC172" s="370"/>
      <c r="AYD172" s="370"/>
      <c r="AYE172" s="370"/>
      <c r="AYF172" s="370"/>
      <c r="AYG172" s="370"/>
      <c r="AYH172" s="370"/>
      <c r="AYI172" s="370"/>
      <c r="AYJ172" s="370"/>
      <c r="AYK172" s="370"/>
      <c r="AYL172" s="370"/>
      <c r="AYM172" s="370"/>
      <c r="AYN172" s="370"/>
      <c r="AYO172" s="370"/>
      <c r="AYP172" s="370"/>
      <c r="AYQ172" s="370"/>
      <c r="AYR172" s="370"/>
      <c r="AYS172" s="370"/>
      <c r="AYT172" s="370"/>
      <c r="AYU172" s="370"/>
      <c r="AYV172" s="370"/>
      <c r="AYW172" s="370"/>
      <c r="AYX172" s="370"/>
      <c r="AYY172" s="370"/>
      <c r="AYZ172" s="370"/>
      <c r="AZA172" s="370"/>
      <c r="AZB172" s="370"/>
      <c r="AZC172" s="370"/>
      <c r="AZD172" s="370"/>
      <c r="AZE172" s="370"/>
      <c r="AZF172" s="370"/>
      <c r="AZG172" s="370"/>
      <c r="AZH172" s="370"/>
      <c r="AZI172" s="370"/>
      <c r="AZJ172" s="370"/>
      <c r="AZK172" s="370"/>
      <c r="AZL172" s="370"/>
      <c r="AZM172" s="370"/>
      <c r="AZN172" s="370"/>
      <c r="AZO172" s="370"/>
      <c r="AZP172" s="370"/>
      <c r="AZQ172" s="370"/>
      <c r="AZR172" s="370"/>
      <c r="AZS172" s="370"/>
      <c r="AZT172" s="370"/>
      <c r="AZU172" s="370"/>
      <c r="AZV172" s="370"/>
      <c r="AZW172" s="370"/>
      <c r="AZX172" s="370"/>
      <c r="AZY172" s="370"/>
      <c r="AZZ172" s="370"/>
      <c r="BAA172" s="370"/>
      <c r="BAB172" s="370"/>
      <c r="BAC172" s="370"/>
      <c r="BAD172" s="370"/>
      <c r="BAE172" s="370"/>
      <c r="BAF172" s="370"/>
      <c r="BAG172" s="370"/>
      <c r="BAH172" s="370"/>
      <c r="BAI172" s="370"/>
      <c r="BAJ172" s="370"/>
      <c r="BAK172" s="370"/>
      <c r="BAL172" s="370"/>
      <c r="BAM172" s="370"/>
      <c r="BAN172" s="370"/>
      <c r="BAO172" s="370"/>
      <c r="BAP172" s="370"/>
      <c r="BAQ172" s="370"/>
      <c r="BAR172" s="370"/>
      <c r="BAS172" s="370"/>
      <c r="BAT172" s="370"/>
      <c r="BAU172" s="370"/>
      <c r="BAV172" s="370"/>
      <c r="BAW172" s="370"/>
      <c r="BAX172" s="370"/>
      <c r="BAY172" s="370"/>
      <c r="BAZ172" s="370"/>
      <c r="BBA172" s="370"/>
      <c r="BBB172" s="370"/>
      <c r="BBC172" s="370"/>
      <c r="BBD172" s="370"/>
      <c r="BBE172" s="370"/>
      <c r="BBF172" s="370"/>
      <c r="BBG172" s="370"/>
      <c r="BBH172" s="370"/>
      <c r="BBI172" s="370"/>
      <c r="BBJ172" s="370"/>
      <c r="BBK172" s="370"/>
      <c r="BBL172" s="370"/>
      <c r="BBM172" s="370"/>
      <c r="BBN172" s="370"/>
      <c r="BBO172" s="370"/>
      <c r="BBP172" s="370"/>
      <c r="BBQ172" s="370"/>
      <c r="BBR172" s="370"/>
      <c r="BBS172" s="370"/>
      <c r="BBT172" s="370"/>
      <c r="BBU172" s="370"/>
      <c r="BBV172" s="370"/>
      <c r="BBW172" s="370"/>
      <c r="BBX172" s="370"/>
      <c r="BBY172" s="370"/>
      <c r="BBZ172" s="370"/>
      <c r="BCA172" s="370"/>
      <c r="BCB172" s="370"/>
      <c r="BCC172" s="370"/>
      <c r="BCD172" s="370"/>
      <c r="BCE172" s="370"/>
      <c r="BCF172" s="370"/>
      <c r="BCG172" s="370"/>
      <c r="BCH172" s="370"/>
      <c r="BCI172" s="370"/>
      <c r="BCJ172" s="370"/>
      <c r="BCK172" s="370"/>
      <c r="BCL172" s="370"/>
      <c r="BCM172" s="370"/>
      <c r="BCN172" s="370"/>
      <c r="BCO172" s="370"/>
      <c r="BCP172" s="370"/>
      <c r="BCQ172" s="370"/>
      <c r="BCR172" s="370"/>
      <c r="BCS172" s="370"/>
      <c r="BCT172" s="370"/>
      <c r="BCU172" s="370"/>
      <c r="BCV172" s="370"/>
      <c r="BCW172" s="370"/>
      <c r="BCX172" s="370"/>
      <c r="BCY172" s="370"/>
      <c r="BCZ172" s="370"/>
      <c r="BDA172" s="370"/>
      <c r="BDB172" s="370"/>
      <c r="BDC172" s="370"/>
      <c r="BDD172" s="370"/>
      <c r="BDE172" s="370"/>
      <c r="BDF172" s="370"/>
      <c r="BDG172" s="370"/>
      <c r="BDH172" s="370"/>
      <c r="BDI172" s="370"/>
      <c r="BDJ172" s="370"/>
      <c r="BDK172" s="370"/>
      <c r="BDL172" s="370"/>
      <c r="BDM172" s="370"/>
      <c r="BDN172" s="370"/>
      <c r="BDO172" s="370"/>
      <c r="BDP172" s="370"/>
      <c r="BDQ172" s="370"/>
      <c r="BDR172" s="370"/>
      <c r="BDS172" s="370"/>
      <c r="BDT172" s="370"/>
      <c r="BDU172" s="370"/>
      <c r="BDV172" s="370"/>
      <c r="BDW172" s="370"/>
      <c r="BDX172" s="370"/>
      <c r="BDY172" s="370"/>
      <c r="BDZ172" s="370"/>
      <c r="BEA172" s="370"/>
      <c r="BEB172" s="370"/>
      <c r="BEC172" s="370"/>
      <c r="BED172" s="370"/>
      <c r="BEE172" s="370"/>
      <c r="BEF172" s="370"/>
      <c r="BEG172" s="370"/>
      <c r="BEH172" s="370"/>
      <c r="BEI172" s="370"/>
      <c r="BEJ172" s="370"/>
      <c r="BEK172" s="370"/>
      <c r="BEL172" s="370"/>
      <c r="BEM172" s="370"/>
      <c r="BEN172" s="370"/>
      <c r="BEO172" s="370"/>
      <c r="BEP172" s="370"/>
      <c r="BEQ172" s="370"/>
      <c r="BER172" s="370"/>
      <c r="BES172" s="370"/>
      <c r="BET172" s="370"/>
      <c r="BEU172" s="370"/>
      <c r="BEV172" s="370"/>
      <c r="BEW172" s="370"/>
      <c r="BEX172" s="370"/>
      <c r="BEY172" s="370"/>
      <c r="BEZ172" s="370"/>
      <c r="BFA172" s="370"/>
      <c r="BFB172" s="370"/>
      <c r="BFC172" s="370"/>
      <c r="BFD172" s="370"/>
      <c r="BFE172" s="370"/>
      <c r="BFF172" s="370"/>
      <c r="BFG172" s="370"/>
      <c r="BFH172" s="370"/>
      <c r="BFI172" s="370"/>
      <c r="BFJ172" s="370"/>
      <c r="BFK172" s="370"/>
      <c r="BFL172" s="370"/>
      <c r="BFM172" s="370"/>
      <c r="BFN172" s="370"/>
      <c r="BFO172" s="370"/>
      <c r="BFP172" s="370"/>
      <c r="BFQ172" s="370"/>
      <c r="BFR172" s="370"/>
      <c r="BFS172" s="370"/>
      <c r="BFT172" s="370"/>
      <c r="BFU172" s="370"/>
      <c r="BFV172" s="370"/>
      <c r="BFW172" s="370"/>
      <c r="BFX172" s="370"/>
      <c r="BFY172" s="370"/>
      <c r="BFZ172" s="370"/>
      <c r="BGA172" s="370"/>
      <c r="BGB172" s="370"/>
      <c r="BGC172" s="370"/>
      <c r="BGD172" s="370"/>
      <c r="BGE172" s="370"/>
      <c r="BGF172" s="370"/>
      <c r="BGG172" s="370"/>
      <c r="BGH172" s="370"/>
      <c r="BGI172" s="370"/>
      <c r="BGJ172" s="370"/>
      <c r="BGK172" s="370"/>
      <c r="BGL172" s="370"/>
      <c r="BGM172" s="370"/>
      <c r="BGN172" s="370"/>
      <c r="BGO172" s="370"/>
      <c r="BGP172" s="370"/>
      <c r="BGQ172" s="370"/>
      <c r="BGR172" s="370"/>
      <c r="BGS172" s="370"/>
      <c r="BGT172" s="370"/>
      <c r="BGU172" s="370"/>
      <c r="BGV172" s="370"/>
      <c r="BGW172" s="370"/>
      <c r="BGX172" s="370"/>
      <c r="BGY172" s="370"/>
      <c r="BGZ172" s="370"/>
      <c r="BHA172" s="370"/>
      <c r="BHB172" s="370"/>
      <c r="BHC172" s="370"/>
      <c r="BHD172" s="370"/>
      <c r="BHE172" s="370"/>
      <c r="BHF172" s="370"/>
      <c r="BHG172" s="370"/>
      <c r="BHH172" s="370"/>
      <c r="BHI172" s="370"/>
      <c r="BHJ172" s="370"/>
      <c r="BHK172" s="370"/>
      <c r="BHL172" s="370"/>
      <c r="BHM172" s="370"/>
      <c r="BHN172" s="370"/>
      <c r="BHO172" s="370"/>
      <c r="BHP172" s="370"/>
      <c r="BHQ172" s="370"/>
      <c r="BHR172" s="370"/>
      <c r="BHS172" s="370"/>
      <c r="BHT172" s="370"/>
      <c r="BHU172" s="370"/>
      <c r="BHV172" s="370"/>
      <c r="BHW172" s="370"/>
      <c r="BHX172" s="370"/>
      <c r="BHY172" s="370"/>
      <c r="BHZ172" s="370"/>
      <c r="BIA172" s="370"/>
      <c r="BIB172" s="370"/>
      <c r="BIC172" s="370"/>
      <c r="BID172" s="370"/>
      <c r="BIE172" s="370"/>
      <c r="BIF172" s="370"/>
      <c r="BIG172" s="370"/>
      <c r="BIH172" s="370"/>
      <c r="BII172" s="370"/>
      <c r="BIJ172" s="370"/>
      <c r="BIK172" s="370"/>
      <c r="BIL172" s="370"/>
      <c r="BIM172" s="370"/>
      <c r="BIN172" s="370"/>
      <c r="BIO172" s="370"/>
      <c r="BIP172" s="370"/>
      <c r="BIQ172" s="370"/>
      <c r="BIR172" s="370"/>
      <c r="BIS172" s="370"/>
      <c r="BIT172" s="370"/>
      <c r="BIU172" s="370"/>
      <c r="BIV172" s="370"/>
      <c r="BIW172" s="370"/>
      <c r="BIX172" s="370"/>
      <c r="BIY172" s="370"/>
      <c r="BIZ172" s="370"/>
      <c r="BJA172" s="370"/>
    </row>
    <row r="173" spans="1:1613" s="38" customFormat="1" ht="15.75" thickTop="1" x14ac:dyDescent="0.25">
      <c r="A173" s="568" t="s">
        <v>247</v>
      </c>
      <c r="B173" s="569"/>
      <c r="C173" s="570"/>
      <c r="D173" s="36"/>
      <c r="E173" s="36"/>
      <c r="F173" s="36"/>
      <c r="G173" s="37"/>
      <c r="H173" s="35"/>
      <c r="I173" s="36"/>
      <c r="J173" s="36"/>
      <c r="K173" s="36"/>
      <c r="L173" s="36"/>
      <c r="M173" s="36"/>
      <c r="N173" s="36"/>
      <c r="O173" s="36"/>
      <c r="P173" s="37"/>
      <c r="Q173" s="271"/>
      <c r="R173" s="371"/>
      <c r="S173" s="369"/>
      <c r="T173" s="369"/>
      <c r="U173" s="369"/>
      <c r="V173" s="369"/>
      <c r="W173" s="369"/>
      <c r="X173" s="369"/>
      <c r="Y173" s="369"/>
      <c r="Z173" s="369"/>
      <c r="AA173" s="369"/>
      <c r="AB173" s="369"/>
      <c r="AC173" s="369"/>
      <c r="AD173" s="369"/>
      <c r="AE173" s="369"/>
      <c r="AF173" s="369"/>
      <c r="AG173" s="369"/>
      <c r="AH173" s="369"/>
      <c r="AI173" s="369"/>
      <c r="AJ173" s="369"/>
      <c r="AK173" s="369"/>
      <c r="AL173" s="369"/>
      <c r="AM173" s="369"/>
      <c r="AN173" s="369"/>
      <c r="AO173" s="369"/>
      <c r="AP173" s="369"/>
      <c r="AQ173" s="369"/>
      <c r="AR173" s="369"/>
      <c r="AS173" s="369"/>
      <c r="AT173" s="369"/>
      <c r="AU173" s="369"/>
      <c r="AV173" s="369"/>
      <c r="AW173" s="369"/>
      <c r="AX173" s="369"/>
      <c r="AY173" s="369"/>
      <c r="AZ173" s="369"/>
      <c r="BA173" s="369"/>
      <c r="BB173" s="369"/>
      <c r="BC173" s="369"/>
      <c r="BD173" s="369"/>
      <c r="BE173" s="369"/>
      <c r="BF173" s="369"/>
      <c r="BG173" s="369"/>
      <c r="BH173" s="369"/>
      <c r="BI173" s="369"/>
      <c r="BJ173" s="369"/>
      <c r="BK173" s="369"/>
      <c r="BL173" s="369"/>
      <c r="BM173" s="369"/>
      <c r="BN173" s="369"/>
      <c r="BO173" s="369"/>
      <c r="BP173" s="369"/>
      <c r="BQ173" s="369"/>
      <c r="BR173" s="369"/>
      <c r="BS173" s="369"/>
      <c r="BT173" s="369"/>
      <c r="BU173" s="369"/>
      <c r="BV173" s="369"/>
      <c r="BW173" s="369"/>
      <c r="BX173" s="369"/>
      <c r="BY173" s="369"/>
      <c r="BZ173" s="369"/>
      <c r="CA173" s="369"/>
      <c r="CB173" s="369"/>
      <c r="CC173" s="369"/>
      <c r="CD173" s="369"/>
      <c r="CE173" s="369"/>
      <c r="CF173" s="369"/>
      <c r="CG173" s="369"/>
      <c r="CH173" s="369"/>
      <c r="CI173" s="369"/>
      <c r="CJ173" s="369"/>
      <c r="CK173" s="369"/>
      <c r="CL173" s="369"/>
      <c r="CM173" s="369"/>
      <c r="CN173" s="369"/>
      <c r="CO173" s="369"/>
      <c r="CP173" s="369"/>
      <c r="CQ173" s="369"/>
      <c r="CR173" s="369"/>
      <c r="CS173" s="369"/>
      <c r="CT173" s="369"/>
      <c r="CU173" s="369"/>
      <c r="CV173" s="369"/>
      <c r="CW173" s="369"/>
      <c r="CX173" s="369"/>
      <c r="CY173" s="369"/>
      <c r="CZ173" s="369"/>
      <c r="DA173" s="369"/>
      <c r="DB173" s="369"/>
      <c r="DC173" s="369"/>
      <c r="DD173" s="369"/>
      <c r="DE173" s="369"/>
      <c r="DF173" s="369"/>
      <c r="DG173" s="369"/>
      <c r="DH173" s="369"/>
      <c r="DI173" s="369"/>
      <c r="DJ173" s="369"/>
      <c r="DK173" s="369"/>
      <c r="DL173" s="369"/>
      <c r="DM173" s="369"/>
      <c r="DN173" s="369"/>
      <c r="DO173" s="369"/>
      <c r="DP173" s="369"/>
      <c r="DQ173" s="369"/>
      <c r="DR173" s="369"/>
      <c r="DS173" s="369"/>
      <c r="DT173" s="369"/>
      <c r="DU173" s="369"/>
      <c r="DV173" s="369"/>
      <c r="DW173" s="369"/>
      <c r="DX173" s="369"/>
      <c r="DY173" s="369"/>
      <c r="DZ173" s="369"/>
      <c r="EA173" s="369"/>
      <c r="EB173" s="369"/>
      <c r="EC173" s="369"/>
      <c r="ED173" s="369"/>
      <c r="EE173" s="369"/>
      <c r="EF173" s="369"/>
      <c r="EG173" s="369"/>
      <c r="EH173" s="369"/>
      <c r="EI173" s="369"/>
      <c r="EJ173" s="369"/>
      <c r="EK173" s="369"/>
      <c r="EL173" s="369"/>
      <c r="EM173" s="369"/>
      <c r="EN173" s="369"/>
      <c r="EO173" s="369"/>
      <c r="EP173" s="369"/>
      <c r="EQ173" s="369"/>
      <c r="ER173" s="369"/>
      <c r="ES173" s="369"/>
      <c r="ET173" s="369"/>
      <c r="EU173" s="369"/>
      <c r="EV173" s="369"/>
      <c r="EW173" s="369"/>
      <c r="EX173" s="369"/>
      <c r="EY173" s="369"/>
      <c r="EZ173" s="369"/>
      <c r="FA173" s="369"/>
      <c r="FB173" s="369"/>
      <c r="FC173" s="369"/>
      <c r="FD173" s="369"/>
      <c r="FE173" s="369"/>
      <c r="FF173" s="369"/>
      <c r="FG173" s="369"/>
      <c r="FH173" s="369"/>
      <c r="FI173" s="369"/>
      <c r="FJ173" s="369"/>
      <c r="FK173" s="369"/>
      <c r="FL173" s="369"/>
      <c r="FM173" s="369"/>
      <c r="FN173" s="369"/>
      <c r="FO173" s="369"/>
      <c r="FP173" s="369"/>
      <c r="FQ173" s="369"/>
      <c r="FR173" s="369"/>
      <c r="FS173" s="369"/>
      <c r="FT173" s="369"/>
      <c r="FU173" s="369"/>
      <c r="FV173" s="369"/>
      <c r="FW173" s="369"/>
      <c r="FX173" s="369"/>
      <c r="FY173" s="369"/>
      <c r="FZ173" s="369"/>
      <c r="GA173" s="369"/>
      <c r="GB173" s="369"/>
      <c r="GC173" s="369"/>
      <c r="GD173" s="369"/>
      <c r="GE173" s="369"/>
      <c r="GF173" s="369"/>
      <c r="GG173" s="369"/>
      <c r="GH173" s="369"/>
      <c r="GI173" s="369"/>
      <c r="GJ173" s="369"/>
      <c r="GK173" s="369"/>
      <c r="GL173" s="369"/>
      <c r="GM173" s="369"/>
      <c r="GN173" s="369"/>
      <c r="GO173" s="369"/>
      <c r="GP173" s="369"/>
      <c r="GQ173" s="369"/>
      <c r="GR173" s="369"/>
      <c r="GS173" s="369"/>
      <c r="GT173" s="369"/>
      <c r="GU173" s="369"/>
      <c r="GV173" s="369"/>
      <c r="GW173" s="369"/>
      <c r="GX173" s="369"/>
      <c r="GY173" s="369"/>
      <c r="GZ173" s="369"/>
      <c r="HA173" s="369"/>
      <c r="HB173" s="369"/>
      <c r="HC173" s="369"/>
      <c r="HD173" s="369"/>
      <c r="HE173" s="369"/>
      <c r="HF173" s="369"/>
      <c r="HG173" s="369"/>
      <c r="HH173" s="369"/>
      <c r="HI173" s="369"/>
      <c r="HJ173" s="369"/>
      <c r="HK173" s="369"/>
      <c r="HL173" s="369"/>
      <c r="HM173" s="369"/>
      <c r="HN173" s="369"/>
      <c r="HO173" s="369"/>
      <c r="HP173" s="369"/>
      <c r="HQ173" s="369"/>
      <c r="HR173" s="369"/>
      <c r="HS173" s="369"/>
      <c r="HT173" s="369"/>
      <c r="HU173" s="369"/>
      <c r="HV173" s="369"/>
      <c r="HW173" s="369"/>
      <c r="HX173" s="369"/>
      <c r="HY173" s="369"/>
      <c r="HZ173" s="369"/>
      <c r="IA173" s="369"/>
      <c r="IB173" s="369"/>
      <c r="IC173" s="369"/>
      <c r="ID173" s="369"/>
      <c r="IE173" s="369"/>
      <c r="IF173" s="369"/>
      <c r="IG173" s="369"/>
      <c r="IH173" s="369"/>
      <c r="II173" s="369"/>
      <c r="IJ173" s="369"/>
      <c r="IK173" s="369"/>
      <c r="IL173" s="369"/>
      <c r="IM173" s="369"/>
      <c r="IN173" s="369"/>
      <c r="IO173" s="369"/>
      <c r="IP173" s="369"/>
      <c r="IQ173" s="369"/>
      <c r="IR173" s="369"/>
      <c r="IS173" s="369"/>
      <c r="IT173" s="369"/>
      <c r="IU173" s="369"/>
      <c r="IV173" s="369"/>
      <c r="IW173" s="369"/>
      <c r="IX173" s="369"/>
      <c r="IY173" s="369"/>
      <c r="IZ173" s="369"/>
      <c r="JA173" s="369"/>
      <c r="JB173" s="369"/>
      <c r="JC173" s="369"/>
      <c r="JD173" s="369"/>
      <c r="JE173" s="369"/>
      <c r="JF173" s="369"/>
      <c r="JG173" s="369"/>
      <c r="JH173" s="369"/>
      <c r="JI173" s="369"/>
      <c r="JJ173" s="369"/>
      <c r="JK173" s="369"/>
      <c r="JL173" s="369"/>
      <c r="JM173" s="369"/>
      <c r="JN173" s="369"/>
      <c r="JO173" s="369"/>
      <c r="JP173" s="369"/>
      <c r="JQ173" s="369"/>
      <c r="JR173" s="369"/>
      <c r="JS173" s="369"/>
      <c r="JT173" s="369"/>
      <c r="JU173" s="369"/>
      <c r="JV173" s="369"/>
      <c r="JW173" s="369"/>
      <c r="JX173" s="369"/>
      <c r="JY173" s="369"/>
      <c r="JZ173" s="369"/>
      <c r="KA173" s="369"/>
      <c r="KB173" s="369"/>
      <c r="KC173" s="369"/>
      <c r="KD173" s="369"/>
      <c r="KE173" s="369"/>
      <c r="KF173" s="369"/>
      <c r="KG173" s="369"/>
      <c r="KH173" s="369"/>
      <c r="KI173" s="369"/>
      <c r="KJ173" s="369"/>
      <c r="KK173" s="369"/>
      <c r="KL173" s="369"/>
      <c r="KM173" s="369"/>
      <c r="KN173" s="369"/>
      <c r="KO173" s="369"/>
      <c r="KP173" s="369"/>
      <c r="KQ173" s="369"/>
      <c r="KR173" s="369"/>
      <c r="KS173" s="369"/>
      <c r="KT173" s="369"/>
      <c r="KU173" s="369"/>
      <c r="KV173" s="369"/>
      <c r="KW173" s="369"/>
      <c r="KX173" s="369"/>
      <c r="KY173" s="369"/>
      <c r="KZ173" s="369"/>
      <c r="LA173" s="369"/>
      <c r="LB173" s="369"/>
      <c r="LC173" s="369"/>
      <c r="LD173" s="369"/>
      <c r="LE173" s="369"/>
      <c r="LF173" s="369"/>
      <c r="LG173" s="369"/>
      <c r="LH173" s="369"/>
      <c r="LI173" s="369"/>
      <c r="LJ173" s="369"/>
      <c r="LK173" s="369"/>
      <c r="LL173" s="369"/>
      <c r="LM173" s="369"/>
      <c r="LN173" s="369"/>
      <c r="LO173" s="369"/>
      <c r="LP173" s="369"/>
      <c r="LQ173" s="369"/>
      <c r="LR173" s="369"/>
      <c r="LS173" s="369"/>
      <c r="LT173" s="369"/>
      <c r="LU173" s="369"/>
      <c r="LV173" s="369"/>
      <c r="LW173" s="369"/>
      <c r="LX173" s="369"/>
      <c r="LY173" s="369"/>
      <c r="LZ173" s="369"/>
      <c r="MA173" s="369"/>
      <c r="MB173" s="369"/>
      <c r="MC173" s="369"/>
      <c r="MD173" s="369"/>
      <c r="ME173" s="369"/>
      <c r="MF173" s="369"/>
      <c r="MG173" s="369"/>
      <c r="MH173" s="369"/>
      <c r="MI173" s="369"/>
      <c r="MJ173" s="369"/>
      <c r="MK173" s="369"/>
      <c r="ML173" s="369"/>
      <c r="MM173" s="369"/>
      <c r="MN173" s="369"/>
      <c r="MO173" s="369"/>
      <c r="MP173" s="369"/>
      <c r="MQ173" s="369"/>
      <c r="MR173" s="369"/>
      <c r="MS173" s="369"/>
      <c r="MT173" s="369"/>
      <c r="MU173" s="369"/>
      <c r="MV173" s="369"/>
      <c r="MW173" s="369"/>
      <c r="MX173" s="369"/>
      <c r="MY173" s="369"/>
      <c r="MZ173" s="369"/>
      <c r="NA173" s="369"/>
      <c r="NB173" s="369"/>
      <c r="NC173" s="369"/>
      <c r="ND173" s="369"/>
      <c r="NE173" s="369"/>
      <c r="NF173" s="369"/>
      <c r="NG173" s="369"/>
      <c r="NH173" s="369"/>
      <c r="NI173" s="369"/>
      <c r="NJ173" s="369"/>
      <c r="NK173" s="369"/>
      <c r="NL173" s="369"/>
      <c r="NM173" s="369"/>
      <c r="NN173" s="369"/>
      <c r="NO173" s="369"/>
      <c r="NP173" s="369"/>
      <c r="NQ173" s="369"/>
      <c r="NR173" s="369"/>
      <c r="NS173" s="369"/>
      <c r="NT173" s="369"/>
      <c r="NU173" s="369"/>
      <c r="NV173" s="369"/>
      <c r="NW173" s="369"/>
      <c r="NX173" s="369"/>
      <c r="NY173" s="369"/>
      <c r="NZ173" s="369"/>
      <c r="OA173" s="369"/>
      <c r="OB173" s="369"/>
      <c r="OC173" s="369"/>
      <c r="OD173" s="369"/>
      <c r="OE173" s="369"/>
      <c r="OF173" s="369"/>
      <c r="OG173" s="369"/>
      <c r="OH173" s="369"/>
      <c r="OI173" s="369"/>
      <c r="OJ173" s="369"/>
      <c r="OK173" s="369"/>
      <c r="OL173" s="369"/>
      <c r="OM173" s="369"/>
      <c r="ON173" s="369"/>
      <c r="OO173" s="369"/>
      <c r="OP173" s="369"/>
      <c r="OQ173" s="369"/>
      <c r="OR173" s="369"/>
      <c r="OS173" s="369"/>
      <c r="OT173" s="369"/>
      <c r="OU173" s="369"/>
      <c r="OV173" s="369"/>
      <c r="OW173" s="369"/>
      <c r="OX173" s="369"/>
      <c r="OY173" s="369"/>
      <c r="OZ173" s="369"/>
      <c r="PA173" s="369"/>
      <c r="PB173" s="369"/>
      <c r="PC173" s="369"/>
      <c r="PD173" s="369"/>
      <c r="PE173" s="369"/>
      <c r="PF173" s="369"/>
      <c r="PG173" s="369"/>
      <c r="PH173" s="369"/>
      <c r="PI173" s="369"/>
      <c r="PJ173" s="369"/>
      <c r="PK173" s="369"/>
      <c r="PL173" s="369"/>
      <c r="PM173" s="369"/>
      <c r="PN173" s="369"/>
      <c r="PO173" s="369"/>
      <c r="PP173" s="369"/>
      <c r="PQ173" s="369"/>
      <c r="PR173" s="369"/>
      <c r="PS173" s="369"/>
      <c r="PT173" s="369"/>
      <c r="PU173" s="369"/>
      <c r="PV173" s="369"/>
      <c r="PW173" s="369"/>
      <c r="PX173" s="369"/>
      <c r="PY173" s="369"/>
      <c r="PZ173" s="369"/>
      <c r="QA173" s="369"/>
      <c r="QB173" s="369"/>
      <c r="QC173" s="369"/>
      <c r="QD173" s="369"/>
      <c r="QE173" s="369"/>
      <c r="QF173" s="369"/>
      <c r="QG173" s="369"/>
      <c r="QH173" s="369"/>
      <c r="QI173" s="369"/>
      <c r="QJ173" s="369"/>
      <c r="QK173" s="369"/>
      <c r="QL173" s="369"/>
      <c r="QM173" s="369"/>
      <c r="QN173" s="369"/>
      <c r="QO173" s="369"/>
      <c r="QP173" s="369"/>
      <c r="QQ173" s="369"/>
      <c r="QR173" s="369"/>
      <c r="QS173" s="369"/>
      <c r="QT173" s="369"/>
      <c r="QU173" s="369"/>
      <c r="QV173" s="369"/>
      <c r="QW173" s="369"/>
      <c r="QX173" s="369"/>
      <c r="QY173" s="369"/>
      <c r="QZ173" s="369"/>
      <c r="RA173" s="369"/>
      <c r="RB173" s="369"/>
      <c r="RC173" s="369"/>
      <c r="RD173" s="369"/>
      <c r="RE173" s="369"/>
      <c r="RF173" s="369"/>
      <c r="RG173" s="369"/>
      <c r="RH173" s="369"/>
      <c r="RI173" s="369"/>
      <c r="RJ173" s="369"/>
      <c r="RK173" s="369"/>
      <c r="RL173" s="369"/>
      <c r="RM173" s="369"/>
      <c r="RN173" s="369"/>
      <c r="RO173" s="369"/>
      <c r="RP173" s="369"/>
      <c r="RQ173" s="369"/>
      <c r="RR173" s="369"/>
      <c r="RS173" s="369"/>
      <c r="RT173" s="369"/>
      <c r="RU173" s="369"/>
      <c r="RV173" s="369"/>
      <c r="RW173" s="369"/>
      <c r="RX173" s="369"/>
      <c r="RY173" s="369"/>
      <c r="RZ173" s="369"/>
      <c r="SA173" s="369"/>
      <c r="SB173" s="369"/>
      <c r="SC173" s="369"/>
      <c r="SD173" s="369"/>
      <c r="SE173" s="369"/>
      <c r="SF173" s="369"/>
      <c r="SG173" s="369"/>
      <c r="SH173" s="369"/>
      <c r="SI173" s="369"/>
      <c r="SJ173" s="369"/>
      <c r="SK173" s="369"/>
      <c r="SL173" s="369"/>
      <c r="SM173" s="369"/>
      <c r="SN173" s="369"/>
      <c r="SO173" s="369"/>
      <c r="SP173" s="369"/>
      <c r="SQ173" s="369"/>
      <c r="SR173" s="369"/>
      <c r="SS173" s="369"/>
      <c r="ST173" s="369"/>
      <c r="SU173" s="369"/>
      <c r="SV173" s="369"/>
      <c r="SW173" s="369"/>
      <c r="SX173" s="369"/>
      <c r="SY173" s="369"/>
      <c r="SZ173" s="369"/>
      <c r="TA173" s="369"/>
      <c r="TB173" s="369"/>
      <c r="TC173" s="369"/>
      <c r="TD173" s="369"/>
      <c r="TE173" s="369"/>
      <c r="TF173" s="369"/>
      <c r="TG173" s="369"/>
      <c r="TH173" s="369"/>
      <c r="TI173" s="369"/>
      <c r="TJ173" s="369"/>
      <c r="TK173" s="369"/>
      <c r="TL173" s="369"/>
      <c r="TM173" s="369"/>
      <c r="TN173" s="369"/>
      <c r="TO173" s="369"/>
      <c r="TP173" s="369"/>
      <c r="TQ173" s="369"/>
      <c r="TR173" s="369"/>
      <c r="TS173" s="369"/>
      <c r="TT173" s="369"/>
      <c r="TU173" s="369"/>
      <c r="TV173" s="369"/>
      <c r="TW173" s="369"/>
      <c r="TX173" s="369"/>
      <c r="TY173" s="369"/>
      <c r="TZ173" s="369"/>
      <c r="UA173" s="369"/>
      <c r="UB173" s="369"/>
      <c r="UC173" s="369"/>
      <c r="UD173" s="369"/>
      <c r="UE173" s="369"/>
      <c r="UF173" s="369"/>
      <c r="UG173" s="369"/>
      <c r="UH173" s="369"/>
      <c r="UI173" s="369"/>
      <c r="UJ173" s="369"/>
      <c r="UK173" s="369"/>
      <c r="UL173" s="369"/>
      <c r="UM173" s="369"/>
      <c r="UN173" s="369"/>
      <c r="UO173" s="369"/>
      <c r="UP173" s="369"/>
      <c r="UQ173" s="369"/>
      <c r="UR173" s="369"/>
      <c r="US173" s="369"/>
      <c r="UT173" s="369"/>
      <c r="UU173" s="369"/>
      <c r="UV173" s="369"/>
      <c r="UW173" s="369"/>
      <c r="UX173" s="369"/>
      <c r="UY173" s="369"/>
      <c r="UZ173" s="369"/>
      <c r="VA173" s="369"/>
      <c r="VB173" s="369"/>
      <c r="VC173" s="369"/>
      <c r="VD173" s="369"/>
      <c r="VE173" s="369"/>
      <c r="VF173" s="369"/>
      <c r="VG173" s="369"/>
      <c r="VH173" s="369"/>
      <c r="VI173" s="369"/>
      <c r="VJ173" s="369"/>
      <c r="VK173" s="369"/>
      <c r="VL173" s="369"/>
      <c r="VM173" s="369"/>
      <c r="VN173" s="369"/>
      <c r="VO173" s="369"/>
      <c r="VP173" s="369"/>
      <c r="VQ173" s="369"/>
      <c r="VR173" s="369"/>
      <c r="VS173" s="369"/>
      <c r="VT173" s="369"/>
      <c r="VU173" s="369"/>
      <c r="VV173" s="369"/>
      <c r="VW173" s="369"/>
      <c r="VX173" s="369"/>
      <c r="VY173" s="369"/>
      <c r="VZ173" s="369"/>
      <c r="WA173" s="369"/>
      <c r="WB173" s="369"/>
      <c r="WC173" s="369"/>
      <c r="WD173" s="369"/>
      <c r="WE173" s="369"/>
      <c r="WF173" s="369"/>
      <c r="WG173" s="369"/>
      <c r="WH173" s="369"/>
      <c r="WI173" s="369"/>
      <c r="WJ173" s="369"/>
      <c r="WK173" s="369"/>
      <c r="WL173" s="369"/>
      <c r="WM173" s="369"/>
      <c r="WN173" s="369"/>
      <c r="WO173" s="369"/>
      <c r="WP173" s="369"/>
      <c r="WQ173" s="369"/>
      <c r="WR173" s="369"/>
      <c r="WS173" s="369"/>
      <c r="WT173" s="369"/>
      <c r="WU173" s="369"/>
      <c r="WV173" s="369"/>
      <c r="WW173" s="369"/>
      <c r="WX173" s="369"/>
      <c r="WY173" s="369"/>
      <c r="WZ173" s="369"/>
      <c r="XA173" s="369"/>
      <c r="XB173" s="369"/>
      <c r="XC173" s="369"/>
      <c r="XD173" s="369"/>
      <c r="XE173" s="369"/>
      <c r="XF173" s="369"/>
      <c r="XG173" s="369"/>
      <c r="XH173" s="369"/>
      <c r="XI173" s="369"/>
      <c r="XJ173" s="369"/>
      <c r="XK173" s="369"/>
      <c r="XL173" s="369"/>
      <c r="XM173" s="369"/>
      <c r="XN173" s="369"/>
      <c r="XO173" s="369"/>
      <c r="XP173" s="369"/>
      <c r="XQ173" s="369"/>
      <c r="XR173" s="369"/>
      <c r="XS173" s="369"/>
      <c r="XT173" s="369"/>
      <c r="XU173" s="369"/>
      <c r="XV173" s="369"/>
      <c r="XW173" s="369"/>
      <c r="XX173" s="369"/>
      <c r="XY173" s="369"/>
      <c r="XZ173" s="369"/>
      <c r="YA173" s="369"/>
      <c r="YB173" s="369"/>
      <c r="YC173" s="369"/>
      <c r="YD173" s="369"/>
      <c r="YE173" s="369"/>
      <c r="YF173" s="369"/>
      <c r="YG173" s="369"/>
      <c r="YH173" s="369"/>
      <c r="YI173" s="369"/>
      <c r="YJ173" s="369"/>
      <c r="YK173" s="369"/>
      <c r="YL173" s="369"/>
      <c r="YM173" s="369"/>
      <c r="YN173" s="369"/>
      <c r="YO173" s="369"/>
      <c r="YP173" s="369"/>
      <c r="YQ173" s="369"/>
      <c r="YR173" s="369"/>
      <c r="YS173" s="369"/>
      <c r="YT173" s="369"/>
      <c r="YU173" s="369"/>
      <c r="YV173" s="369"/>
      <c r="YW173" s="369"/>
      <c r="YX173" s="369"/>
      <c r="YY173" s="369"/>
      <c r="YZ173" s="369"/>
      <c r="ZA173" s="369"/>
      <c r="ZB173" s="369"/>
      <c r="ZC173" s="369"/>
      <c r="ZD173" s="369"/>
      <c r="ZE173" s="369"/>
      <c r="ZF173" s="369"/>
      <c r="ZG173" s="369"/>
      <c r="ZH173" s="369"/>
      <c r="ZI173" s="369"/>
      <c r="ZJ173" s="369"/>
      <c r="ZK173" s="369"/>
      <c r="ZL173" s="369"/>
      <c r="ZM173" s="369"/>
      <c r="ZN173" s="369"/>
      <c r="ZO173" s="369"/>
      <c r="ZP173" s="369"/>
      <c r="ZQ173" s="369"/>
      <c r="ZR173" s="369"/>
      <c r="ZS173" s="369"/>
      <c r="ZT173" s="369"/>
      <c r="ZU173" s="369"/>
      <c r="ZV173" s="369"/>
      <c r="ZW173" s="369"/>
      <c r="ZX173" s="369"/>
      <c r="ZY173" s="369"/>
      <c r="ZZ173" s="369"/>
      <c r="AAA173" s="369"/>
      <c r="AAB173" s="369"/>
      <c r="AAC173" s="369"/>
      <c r="AAD173" s="369"/>
      <c r="AAE173" s="369"/>
      <c r="AAF173" s="369"/>
      <c r="AAG173" s="369"/>
      <c r="AAH173" s="369"/>
      <c r="AAI173" s="369"/>
      <c r="AAJ173" s="369"/>
      <c r="AAK173" s="369"/>
      <c r="AAL173" s="369"/>
      <c r="AAM173" s="369"/>
      <c r="AAN173" s="369"/>
      <c r="AAO173" s="369"/>
      <c r="AAP173" s="369"/>
      <c r="AAQ173" s="369"/>
      <c r="AAR173" s="369"/>
      <c r="AAS173" s="369"/>
      <c r="AAT173" s="369"/>
      <c r="AAU173" s="369"/>
      <c r="AAV173" s="369"/>
      <c r="AAW173" s="369"/>
      <c r="AAX173" s="369"/>
      <c r="AAY173" s="369"/>
      <c r="AAZ173" s="369"/>
      <c r="ABA173" s="369"/>
      <c r="ABB173" s="369"/>
      <c r="ABC173" s="369"/>
      <c r="ABD173" s="369"/>
      <c r="ABE173" s="369"/>
      <c r="ABF173" s="369"/>
      <c r="ABG173" s="369"/>
      <c r="ABH173" s="369"/>
      <c r="ABI173" s="369"/>
      <c r="ABJ173" s="369"/>
      <c r="ABK173" s="369"/>
      <c r="ABL173" s="369"/>
      <c r="ABM173" s="369"/>
      <c r="ABN173" s="369"/>
      <c r="ABO173" s="369"/>
      <c r="ABP173" s="369"/>
      <c r="ABQ173" s="369"/>
      <c r="ABR173" s="369"/>
      <c r="ABS173" s="369"/>
      <c r="ABT173" s="369"/>
      <c r="ABU173" s="369"/>
      <c r="ABV173" s="369"/>
      <c r="ABW173" s="369"/>
      <c r="ABX173" s="369"/>
      <c r="ABY173" s="369"/>
      <c r="ABZ173" s="369"/>
      <c r="ACA173" s="369"/>
      <c r="ACB173" s="369"/>
      <c r="ACC173" s="369"/>
      <c r="ACD173" s="369"/>
      <c r="ACE173" s="369"/>
      <c r="ACF173" s="369"/>
      <c r="ACG173" s="369"/>
      <c r="ACH173" s="369"/>
      <c r="ACI173" s="369"/>
      <c r="ACJ173" s="369"/>
      <c r="ACK173" s="369"/>
      <c r="ACL173" s="369"/>
      <c r="ACM173" s="369"/>
      <c r="ACN173" s="369"/>
      <c r="ACO173" s="369"/>
      <c r="ACP173" s="369"/>
      <c r="ACQ173" s="369"/>
      <c r="ACR173" s="369"/>
      <c r="ACS173" s="369"/>
      <c r="ACT173" s="369"/>
      <c r="ACU173" s="369"/>
      <c r="ACV173" s="369"/>
      <c r="ACW173" s="369"/>
      <c r="ACX173" s="369"/>
      <c r="ACY173" s="369"/>
      <c r="ACZ173" s="369"/>
      <c r="ADA173" s="369"/>
      <c r="ADB173" s="369"/>
      <c r="ADC173" s="369"/>
      <c r="ADD173" s="369"/>
      <c r="ADE173" s="369"/>
      <c r="ADF173" s="369"/>
      <c r="ADG173" s="369"/>
      <c r="ADH173" s="369"/>
      <c r="ADI173" s="369"/>
      <c r="ADJ173" s="369"/>
      <c r="ADK173" s="369"/>
      <c r="ADL173" s="369"/>
      <c r="ADM173" s="369"/>
      <c r="ADN173" s="369"/>
      <c r="ADO173" s="369"/>
      <c r="ADP173" s="369"/>
      <c r="ADQ173" s="369"/>
      <c r="ADR173" s="369"/>
      <c r="ADS173" s="369"/>
      <c r="ADT173" s="369"/>
      <c r="ADU173" s="369"/>
      <c r="ADV173" s="369"/>
      <c r="ADW173" s="369"/>
      <c r="ADX173" s="369"/>
      <c r="ADY173" s="369"/>
      <c r="ADZ173" s="369"/>
      <c r="AEA173" s="369"/>
      <c r="AEB173" s="369"/>
      <c r="AEC173" s="369"/>
      <c r="AED173" s="369"/>
      <c r="AEE173" s="369"/>
      <c r="AEF173" s="369"/>
      <c r="AEG173" s="369"/>
      <c r="AEH173" s="369"/>
      <c r="AEI173" s="369"/>
      <c r="AEJ173" s="369"/>
      <c r="AEK173" s="369"/>
      <c r="AEL173" s="369"/>
      <c r="AEM173" s="369"/>
      <c r="AEN173" s="369"/>
      <c r="AEO173" s="369"/>
      <c r="AEP173" s="369"/>
      <c r="AEQ173" s="369"/>
      <c r="AER173" s="369"/>
      <c r="AES173" s="369"/>
      <c r="AET173" s="369"/>
      <c r="AEU173" s="369"/>
      <c r="AEV173" s="369"/>
      <c r="AEW173" s="369"/>
      <c r="AEX173" s="369"/>
      <c r="AEY173" s="369"/>
      <c r="AEZ173" s="369"/>
      <c r="AFA173" s="369"/>
      <c r="AFB173" s="369"/>
      <c r="AFC173" s="369"/>
      <c r="AFD173" s="369"/>
      <c r="AFE173" s="369"/>
      <c r="AFF173" s="369"/>
      <c r="AFG173" s="369"/>
      <c r="AFH173" s="369"/>
      <c r="AFI173" s="369"/>
      <c r="AFJ173" s="369"/>
      <c r="AFK173" s="369"/>
      <c r="AFL173" s="369"/>
      <c r="AFM173" s="369"/>
      <c r="AFN173" s="369"/>
      <c r="AFO173" s="369"/>
      <c r="AFP173" s="369"/>
      <c r="AFQ173" s="369"/>
      <c r="AFR173" s="369"/>
      <c r="AFS173" s="369"/>
      <c r="AFT173" s="369"/>
      <c r="AFU173" s="369"/>
      <c r="AFV173" s="369"/>
      <c r="AFW173" s="369"/>
      <c r="AFX173" s="369"/>
      <c r="AFY173" s="369"/>
      <c r="AFZ173" s="369"/>
      <c r="AGA173" s="369"/>
      <c r="AGB173" s="369"/>
      <c r="AGC173" s="369"/>
      <c r="AGD173" s="369"/>
      <c r="AGE173" s="369"/>
      <c r="AGF173" s="369"/>
      <c r="AGG173" s="369"/>
      <c r="AGH173" s="369"/>
      <c r="AGI173" s="369"/>
      <c r="AGJ173" s="369"/>
      <c r="AGK173" s="369"/>
      <c r="AGL173" s="369"/>
      <c r="AGM173" s="369"/>
      <c r="AGN173" s="369"/>
      <c r="AGO173" s="369"/>
      <c r="AGP173" s="369"/>
      <c r="AGQ173" s="369"/>
      <c r="AGR173" s="369"/>
      <c r="AGS173" s="369"/>
      <c r="AGT173" s="369"/>
      <c r="AGU173" s="369"/>
      <c r="AGV173" s="369"/>
      <c r="AGW173" s="369"/>
      <c r="AGX173" s="369"/>
      <c r="AGY173" s="369"/>
      <c r="AGZ173" s="369"/>
      <c r="AHA173" s="369"/>
      <c r="AHB173" s="369"/>
      <c r="AHC173" s="369"/>
      <c r="AHD173" s="369"/>
      <c r="AHE173" s="369"/>
      <c r="AHF173" s="369"/>
      <c r="AHG173" s="369"/>
      <c r="AHH173" s="369"/>
      <c r="AHI173" s="369"/>
      <c r="AHJ173" s="369"/>
      <c r="AHK173" s="369"/>
      <c r="AHL173" s="369"/>
      <c r="AHM173" s="369"/>
      <c r="AHN173" s="369"/>
      <c r="AHO173" s="369"/>
      <c r="AHP173" s="369"/>
      <c r="AHQ173" s="369"/>
      <c r="AHR173" s="369"/>
      <c r="AHS173" s="369"/>
      <c r="AHT173" s="369"/>
      <c r="AHU173" s="369"/>
      <c r="AHV173" s="369"/>
      <c r="AHW173" s="369"/>
      <c r="AHX173" s="369"/>
      <c r="AHY173" s="369"/>
      <c r="AHZ173" s="369"/>
      <c r="AIA173" s="369"/>
      <c r="AIB173" s="369"/>
      <c r="AIC173" s="369"/>
      <c r="AID173" s="369"/>
      <c r="AIE173" s="369"/>
      <c r="AIF173" s="369"/>
      <c r="AIG173" s="369"/>
      <c r="AIH173" s="369"/>
      <c r="AII173" s="369"/>
      <c r="AIJ173" s="369"/>
      <c r="AIK173" s="369"/>
      <c r="AIL173" s="369"/>
      <c r="AIM173" s="369"/>
      <c r="AIN173" s="369"/>
      <c r="AIO173" s="369"/>
      <c r="AIP173" s="369"/>
      <c r="AIQ173" s="369"/>
      <c r="AIR173" s="369"/>
      <c r="AIS173" s="369"/>
      <c r="AIT173" s="369"/>
      <c r="AIU173" s="369"/>
      <c r="AIV173" s="369"/>
      <c r="AIW173" s="369"/>
      <c r="AIX173" s="369"/>
      <c r="AIY173" s="369"/>
      <c r="AIZ173" s="369"/>
      <c r="AJA173" s="369"/>
      <c r="AJB173" s="369"/>
      <c r="AJC173" s="369"/>
      <c r="AJD173" s="369"/>
      <c r="AJE173" s="369"/>
      <c r="AJF173" s="369"/>
      <c r="AJG173" s="369"/>
      <c r="AJH173" s="369"/>
      <c r="AJI173" s="369"/>
      <c r="AJJ173" s="369"/>
      <c r="AJK173" s="369"/>
      <c r="AJL173" s="369"/>
      <c r="AJM173" s="369"/>
      <c r="AJN173" s="369"/>
      <c r="AJO173" s="369"/>
      <c r="AJP173" s="369"/>
      <c r="AJQ173" s="369"/>
      <c r="AJR173" s="369"/>
      <c r="AJS173" s="369"/>
      <c r="AJT173" s="369"/>
      <c r="AJU173" s="369"/>
      <c r="AJV173" s="369"/>
      <c r="AJW173" s="369"/>
      <c r="AJX173" s="369"/>
      <c r="AJY173" s="369"/>
      <c r="AJZ173" s="369"/>
      <c r="AKA173" s="369"/>
      <c r="AKB173" s="369"/>
      <c r="AKC173" s="369"/>
      <c r="AKD173" s="369"/>
      <c r="AKE173" s="369"/>
      <c r="AKF173" s="369"/>
      <c r="AKG173" s="369"/>
      <c r="AKH173" s="369"/>
      <c r="AKI173" s="369"/>
      <c r="AKJ173" s="369"/>
      <c r="AKK173" s="369"/>
      <c r="AKL173" s="369"/>
      <c r="AKM173" s="369"/>
      <c r="AKN173" s="369"/>
      <c r="AKO173" s="369"/>
      <c r="AKP173" s="369"/>
      <c r="AKQ173" s="369"/>
      <c r="AKR173" s="369"/>
      <c r="AKS173" s="369"/>
      <c r="AKT173" s="369"/>
      <c r="AKU173" s="369"/>
      <c r="AKV173" s="369"/>
      <c r="AKW173" s="369"/>
      <c r="AKX173" s="369"/>
      <c r="AKY173" s="369"/>
      <c r="AKZ173" s="369"/>
      <c r="ALA173" s="369"/>
      <c r="ALB173" s="369"/>
      <c r="ALC173" s="369"/>
      <c r="ALD173" s="369"/>
      <c r="ALE173" s="369"/>
      <c r="ALF173" s="369"/>
      <c r="ALG173" s="369"/>
      <c r="ALH173" s="369"/>
      <c r="ALI173" s="369"/>
      <c r="ALJ173" s="369"/>
      <c r="ALK173" s="369"/>
      <c r="ALL173" s="369"/>
      <c r="ALM173" s="369"/>
      <c r="ALN173" s="369"/>
      <c r="ALO173" s="369"/>
      <c r="ALP173" s="369"/>
      <c r="ALQ173" s="369"/>
      <c r="ALR173" s="369"/>
      <c r="ALS173" s="369"/>
      <c r="ALT173" s="369"/>
      <c r="ALU173" s="369"/>
      <c r="ALV173" s="369"/>
      <c r="ALW173" s="369"/>
      <c r="ALX173" s="369"/>
      <c r="ALY173" s="369"/>
      <c r="ALZ173" s="369"/>
      <c r="AMA173" s="369"/>
      <c r="AMB173" s="369"/>
      <c r="AMC173" s="369"/>
      <c r="AMD173" s="369"/>
      <c r="AME173" s="369"/>
      <c r="AMF173" s="369"/>
      <c r="AMG173" s="369"/>
      <c r="AMH173" s="369"/>
      <c r="AMI173" s="369"/>
      <c r="AMJ173" s="369"/>
      <c r="AMK173" s="369"/>
      <c r="AML173" s="369"/>
      <c r="AMM173" s="369"/>
      <c r="AMN173" s="369"/>
      <c r="AMO173" s="369"/>
      <c r="AMP173" s="369"/>
      <c r="AMQ173" s="369"/>
      <c r="AMR173" s="369"/>
      <c r="AMS173" s="369"/>
      <c r="AMT173" s="369"/>
      <c r="AMU173" s="369"/>
      <c r="AMV173" s="369"/>
      <c r="AMW173" s="369"/>
      <c r="AMX173" s="369"/>
      <c r="AMY173" s="369"/>
      <c r="AMZ173" s="369"/>
      <c r="ANA173" s="369"/>
      <c r="ANB173" s="369"/>
      <c r="ANC173" s="369"/>
      <c r="AND173" s="369"/>
      <c r="ANE173" s="369"/>
      <c r="ANF173" s="369"/>
      <c r="ANG173" s="369"/>
      <c r="ANH173" s="369"/>
      <c r="ANI173" s="369"/>
      <c r="ANJ173" s="369"/>
      <c r="ANK173" s="369"/>
      <c r="ANL173" s="369"/>
      <c r="ANM173" s="369"/>
      <c r="ANN173" s="369"/>
      <c r="ANO173" s="369"/>
      <c r="ANP173" s="369"/>
      <c r="ANQ173" s="369"/>
      <c r="ANR173" s="369"/>
      <c r="ANS173" s="369"/>
      <c r="ANT173" s="369"/>
      <c r="ANU173" s="369"/>
      <c r="ANV173" s="369"/>
      <c r="ANW173" s="369"/>
      <c r="ANX173" s="369"/>
      <c r="ANY173" s="369"/>
      <c r="ANZ173" s="369"/>
      <c r="AOA173" s="369"/>
      <c r="AOB173" s="369"/>
      <c r="AOC173" s="369"/>
      <c r="AOD173" s="369"/>
      <c r="AOE173" s="369"/>
      <c r="AOF173" s="369"/>
      <c r="AOG173" s="369"/>
      <c r="AOH173" s="369"/>
      <c r="AOI173" s="369"/>
      <c r="AOJ173" s="369"/>
      <c r="AOK173" s="369"/>
      <c r="AOL173" s="369"/>
      <c r="AOM173" s="369"/>
      <c r="AON173" s="369"/>
      <c r="AOO173" s="369"/>
      <c r="AOP173" s="369"/>
      <c r="AOQ173" s="369"/>
      <c r="AOR173" s="369"/>
      <c r="AOS173" s="369"/>
      <c r="AOT173" s="369"/>
      <c r="AOU173" s="369"/>
      <c r="AOV173" s="369"/>
      <c r="AOW173" s="369"/>
      <c r="AOX173" s="369"/>
      <c r="AOY173" s="369"/>
      <c r="AOZ173" s="369"/>
      <c r="APA173" s="369"/>
      <c r="APB173" s="369"/>
      <c r="APC173" s="369"/>
      <c r="APD173" s="369"/>
      <c r="APE173" s="369"/>
      <c r="APF173" s="369"/>
      <c r="APG173" s="369"/>
      <c r="APH173" s="369"/>
      <c r="API173" s="369"/>
      <c r="APJ173" s="369"/>
      <c r="APK173" s="369"/>
      <c r="APL173" s="369"/>
      <c r="APM173" s="369"/>
      <c r="APN173" s="369"/>
      <c r="APO173" s="369"/>
      <c r="APP173" s="369"/>
      <c r="APQ173" s="369"/>
      <c r="APR173" s="369"/>
      <c r="APS173" s="369"/>
      <c r="APT173" s="369"/>
      <c r="APU173" s="369"/>
      <c r="APV173" s="369"/>
      <c r="APW173" s="369"/>
      <c r="APX173" s="369"/>
      <c r="APY173" s="369"/>
      <c r="APZ173" s="369"/>
      <c r="AQA173" s="369"/>
      <c r="AQB173" s="369"/>
      <c r="AQC173" s="369"/>
      <c r="AQD173" s="369"/>
      <c r="AQE173" s="369"/>
      <c r="AQF173" s="369"/>
      <c r="AQG173" s="369"/>
      <c r="AQH173" s="369"/>
      <c r="AQI173" s="369"/>
      <c r="AQJ173" s="369"/>
      <c r="AQK173" s="369"/>
      <c r="AQL173" s="369"/>
      <c r="AQM173" s="369"/>
      <c r="AQN173" s="369"/>
      <c r="AQO173" s="369"/>
      <c r="AQP173" s="369"/>
      <c r="AQQ173" s="369"/>
      <c r="AQR173" s="369"/>
      <c r="AQS173" s="369"/>
      <c r="AQT173" s="369"/>
      <c r="AQU173" s="369"/>
      <c r="AQV173" s="369"/>
      <c r="AQW173" s="369"/>
      <c r="AQX173" s="369"/>
      <c r="AQY173" s="369"/>
      <c r="AQZ173" s="369"/>
      <c r="ARA173" s="369"/>
      <c r="ARB173" s="369"/>
      <c r="ARC173" s="369"/>
      <c r="ARD173" s="369"/>
      <c r="ARE173" s="369"/>
      <c r="ARF173" s="369"/>
      <c r="ARG173" s="369"/>
      <c r="ARH173" s="369"/>
      <c r="ARI173" s="369"/>
      <c r="ARJ173" s="369"/>
      <c r="ARK173" s="369"/>
      <c r="ARL173" s="369"/>
      <c r="ARM173" s="369"/>
      <c r="ARN173" s="369"/>
      <c r="ARO173" s="369"/>
      <c r="ARP173" s="369"/>
      <c r="ARQ173" s="369"/>
      <c r="ARR173" s="369"/>
      <c r="ARS173" s="369"/>
      <c r="ART173" s="369"/>
      <c r="ARU173" s="369"/>
      <c r="ARV173" s="369"/>
      <c r="ARW173" s="369"/>
      <c r="ARX173" s="369"/>
      <c r="ARY173" s="369"/>
      <c r="ARZ173" s="369"/>
      <c r="ASA173" s="369"/>
      <c r="ASB173" s="369"/>
      <c r="ASC173" s="369"/>
      <c r="ASD173" s="369"/>
      <c r="ASE173" s="369"/>
      <c r="ASF173" s="369"/>
      <c r="ASG173" s="369"/>
      <c r="ASH173" s="369"/>
      <c r="ASI173" s="369"/>
      <c r="ASJ173" s="369"/>
      <c r="ASK173" s="369"/>
      <c r="ASL173" s="369"/>
      <c r="ASM173" s="369"/>
      <c r="ASN173" s="369"/>
      <c r="ASO173" s="369"/>
      <c r="ASP173" s="369"/>
      <c r="ASQ173" s="369"/>
      <c r="ASR173" s="369"/>
      <c r="ASS173" s="369"/>
      <c r="AST173" s="369"/>
      <c r="ASU173" s="369"/>
      <c r="ASV173" s="369"/>
      <c r="ASW173" s="369"/>
      <c r="ASX173" s="369"/>
      <c r="ASY173" s="369"/>
      <c r="ASZ173" s="369"/>
      <c r="ATA173" s="369"/>
      <c r="ATB173" s="369"/>
      <c r="ATC173" s="369"/>
      <c r="ATD173" s="369"/>
      <c r="ATE173" s="369"/>
      <c r="ATF173" s="369"/>
      <c r="ATG173" s="369"/>
      <c r="ATH173" s="369"/>
      <c r="ATI173" s="369"/>
      <c r="ATJ173" s="369"/>
      <c r="ATK173" s="369"/>
      <c r="ATL173" s="369"/>
      <c r="ATM173" s="369"/>
      <c r="ATN173" s="369"/>
      <c r="ATO173" s="369"/>
      <c r="ATP173" s="369"/>
      <c r="ATQ173" s="369"/>
      <c r="ATR173" s="369"/>
      <c r="ATS173" s="369"/>
      <c r="ATT173" s="369"/>
      <c r="ATU173" s="369"/>
      <c r="ATV173" s="369"/>
      <c r="ATW173" s="369"/>
      <c r="ATX173" s="369"/>
      <c r="ATY173" s="369"/>
      <c r="ATZ173" s="369"/>
      <c r="AUA173" s="369"/>
      <c r="AUB173" s="369"/>
      <c r="AUC173" s="369"/>
      <c r="AUD173" s="369"/>
      <c r="AUE173" s="369"/>
      <c r="AUF173" s="369"/>
      <c r="AUG173" s="369"/>
      <c r="AUH173" s="369"/>
      <c r="AUI173" s="369"/>
      <c r="AUJ173" s="369"/>
      <c r="AUK173" s="369"/>
      <c r="AUL173" s="369"/>
      <c r="AUM173" s="369"/>
      <c r="AUN173" s="369"/>
      <c r="AUO173" s="369"/>
      <c r="AUP173" s="369"/>
      <c r="AUQ173" s="369"/>
      <c r="AUR173" s="369"/>
      <c r="AUS173" s="369"/>
      <c r="AUT173" s="369"/>
      <c r="AUU173" s="369"/>
      <c r="AUV173" s="369"/>
      <c r="AUW173" s="369"/>
      <c r="AUX173" s="369"/>
      <c r="AUY173" s="369"/>
      <c r="AUZ173" s="369"/>
      <c r="AVA173" s="369"/>
      <c r="AVB173" s="369"/>
      <c r="AVC173" s="369"/>
      <c r="AVD173" s="369"/>
      <c r="AVE173" s="369"/>
      <c r="AVF173" s="369"/>
      <c r="AVG173" s="369"/>
      <c r="AVH173" s="369"/>
      <c r="AVI173" s="369"/>
      <c r="AVJ173" s="369"/>
      <c r="AVK173" s="369"/>
      <c r="AVL173" s="369"/>
      <c r="AVM173" s="369"/>
      <c r="AVN173" s="369"/>
      <c r="AVO173" s="369"/>
      <c r="AVP173" s="369"/>
      <c r="AVQ173" s="369"/>
      <c r="AVR173" s="369"/>
      <c r="AVS173" s="369"/>
      <c r="AVT173" s="369"/>
      <c r="AVU173" s="369"/>
      <c r="AVV173" s="369"/>
      <c r="AVW173" s="369"/>
      <c r="AVX173" s="369"/>
      <c r="AVY173" s="369"/>
      <c r="AVZ173" s="369"/>
      <c r="AWA173" s="369"/>
      <c r="AWB173" s="369"/>
      <c r="AWC173" s="369"/>
      <c r="AWD173" s="369"/>
      <c r="AWE173" s="369"/>
      <c r="AWF173" s="369"/>
      <c r="AWG173" s="369"/>
      <c r="AWH173" s="369"/>
      <c r="AWI173" s="369"/>
      <c r="AWJ173" s="369"/>
      <c r="AWK173" s="369"/>
      <c r="AWL173" s="369"/>
      <c r="AWM173" s="369"/>
      <c r="AWN173" s="369"/>
      <c r="AWO173" s="369"/>
      <c r="AWP173" s="369"/>
      <c r="AWQ173" s="369"/>
      <c r="AWR173" s="369"/>
      <c r="AWS173" s="369"/>
      <c r="AWT173" s="369"/>
      <c r="AWU173" s="369"/>
      <c r="AWV173" s="369"/>
      <c r="AWW173" s="369"/>
      <c r="AWX173" s="369"/>
      <c r="AWY173" s="369"/>
      <c r="AWZ173" s="369"/>
      <c r="AXA173" s="369"/>
      <c r="AXB173" s="369"/>
      <c r="AXC173" s="369"/>
      <c r="AXD173" s="369"/>
      <c r="AXE173" s="369"/>
      <c r="AXF173" s="369"/>
      <c r="AXG173" s="369"/>
      <c r="AXH173" s="369"/>
      <c r="AXI173" s="369"/>
      <c r="AXJ173" s="369"/>
      <c r="AXK173" s="369"/>
      <c r="AXL173" s="369"/>
      <c r="AXM173" s="369"/>
      <c r="AXN173" s="369"/>
      <c r="AXO173" s="369"/>
      <c r="AXP173" s="369"/>
      <c r="AXQ173" s="369"/>
      <c r="AXR173" s="369"/>
      <c r="AXS173" s="369"/>
      <c r="AXT173" s="369"/>
      <c r="AXU173" s="369"/>
      <c r="AXV173" s="369"/>
      <c r="AXW173" s="369"/>
      <c r="AXX173" s="369"/>
      <c r="AXY173" s="369"/>
      <c r="AXZ173" s="369"/>
      <c r="AYA173" s="369"/>
      <c r="AYB173" s="369"/>
      <c r="AYC173" s="369"/>
      <c r="AYD173" s="369"/>
      <c r="AYE173" s="369"/>
      <c r="AYF173" s="369"/>
      <c r="AYG173" s="369"/>
      <c r="AYH173" s="369"/>
      <c r="AYI173" s="369"/>
      <c r="AYJ173" s="369"/>
      <c r="AYK173" s="369"/>
      <c r="AYL173" s="369"/>
      <c r="AYM173" s="369"/>
      <c r="AYN173" s="369"/>
      <c r="AYO173" s="369"/>
      <c r="AYP173" s="369"/>
      <c r="AYQ173" s="369"/>
      <c r="AYR173" s="369"/>
      <c r="AYS173" s="369"/>
      <c r="AYT173" s="369"/>
      <c r="AYU173" s="369"/>
      <c r="AYV173" s="369"/>
      <c r="AYW173" s="369"/>
      <c r="AYX173" s="369"/>
      <c r="AYY173" s="369"/>
      <c r="AYZ173" s="369"/>
      <c r="AZA173" s="369"/>
      <c r="AZB173" s="369"/>
      <c r="AZC173" s="369"/>
      <c r="AZD173" s="369"/>
      <c r="AZE173" s="369"/>
      <c r="AZF173" s="369"/>
      <c r="AZG173" s="369"/>
      <c r="AZH173" s="369"/>
      <c r="AZI173" s="369"/>
      <c r="AZJ173" s="369"/>
      <c r="AZK173" s="369"/>
      <c r="AZL173" s="369"/>
      <c r="AZM173" s="369"/>
      <c r="AZN173" s="369"/>
      <c r="AZO173" s="369"/>
      <c r="AZP173" s="369"/>
      <c r="AZQ173" s="369"/>
      <c r="AZR173" s="369"/>
      <c r="AZS173" s="369"/>
      <c r="AZT173" s="369"/>
      <c r="AZU173" s="369"/>
      <c r="AZV173" s="369"/>
      <c r="AZW173" s="369"/>
      <c r="AZX173" s="369"/>
      <c r="AZY173" s="369"/>
      <c r="AZZ173" s="369"/>
      <c r="BAA173" s="369"/>
      <c r="BAB173" s="369"/>
      <c r="BAC173" s="369"/>
      <c r="BAD173" s="369"/>
      <c r="BAE173" s="369"/>
      <c r="BAF173" s="369"/>
      <c r="BAG173" s="369"/>
      <c r="BAH173" s="369"/>
      <c r="BAI173" s="369"/>
      <c r="BAJ173" s="369"/>
      <c r="BAK173" s="369"/>
      <c r="BAL173" s="369"/>
      <c r="BAM173" s="369"/>
      <c r="BAN173" s="369"/>
      <c r="BAO173" s="369"/>
      <c r="BAP173" s="369"/>
      <c r="BAQ173" s="369"/>
      <c r="BAR173" s="369"/>
      <c r="BAS173" s="369"/>
      <c r="BAT173" s="369"/>
      <c r="BAU173" s="369"/>
      <c r="BAV173" s="369"/>
      <c r="BAW173" s="369"/>
      <c r="BAX173" s="369"/>
      <c r="BAY173" s="369"/>
      <c r="BAZ173" s="369"/>
      <c r="BBA173" s="369"/>
      <c r="BBB173" s="369"/>
      <c r="BBC173" s="369"/>
      <c r="BBD173" s="369"/>
      <c r="BBE173" s="369"/>
      <c r="BBF173" s="369"/>
      <c r="BBG173" s="369"/>
      <c r="BBH173" s="369"/>
      <c r="BBI173" s="369"/>
      <c r="BBJ173" s="369"/>
      <c r="BBK173" s="369"/>
      <c r="BBL173" s="369"/>
      <c r="BBM173" s="369"/>
      <c r="BBN173" s="369"/>
      <c r="BBO173" s="369"/>
      <c r="BBP173" s="369"/>
      <c r="BBQ173" s="369"/>
      <c r="BBR173" s="369"/>
      <c r="BBS173" s="369"/>
      <c r="BBT173" s="369"/>
      <c r="BBU173" s="369"/>
      <c r="BBV173" s="369"/>
      <c r="BBW173" s="369"/>
      <c r="BBX173" s="369"/>
      <c r="BBY173" s="369"/>
      <c r="BBZ173" s="369"/>
      <c r="BCA173" s="369"/>
      <c r="BCB173" s="369"/>
      <c r="BCC173" s="369"/>
      <c r="BCD173" s="369"/>
      <c r="BCE173" s="369"/>
      <c r="BCF173" s="369"/>
      <c r="BCG173" s="369"/>
      <c r="BCH173" s="369"/>
      <c r="BCI173" s="369"/>
      <c r="BCJ173" s="369"/>
      <c r="BCK173" s="369"/>
      <c r="BCL173" s="369"/>
      <c r="BCM173" s="369"/>
      <c r="BCN173" s="369"/>
      <c r="BCO173" s="369"/>
      <c r="BCP173" s="369"/>
      <c r="BCQ173" s="369"/>
      <c r="BCR173" s="369"/>
      <c r="BCS173" s="369"/>
      <c r="BCT173" s="369"/>
      <c r="BCU173" s="369"/>
      <c r="BCV173" s="369"/>
      <c r="BCW173" s="369"/>
      <c r="BCX173" s="369"/>
      <c r="BCY173" s="369"/>
      <c r="BCZ173" s="369"/>
      <c r="BDA173" s="369"/>
      <c r="BDB173" s="369"/>
      <c r="BDC173" s="369"/>
      <c r="BDD173" s="369"/>
      <c r="BDE173" s="369"/>
      <c r="BDF173" s="369"/>
      <c r="BDG173" s="369"/>
      <c r="BDH173" s="369"/>
      <c r="BDI173" s="369"/>
      <c r="BDJ173" s="369"/>
      <c r="BDK173" s="369"/>
      <c r="BDL173" s="369"/>
      <c r="BDM173" s="369"/>
      <c r="BDN173" s="369"/>
      <c r="BDO173" s="369"/>
      <c r="BDP173" s="369"/>
      <c r="BDQ173" s="369"/>
      <c r="BDR173" s="369"/>
      <c r="BDS173" s="369"/>
      <c r="BDT173" s="369"/>
      <c r="BDU173" s="369"/>
      <c r="BDV173" s="369"/>
      <c r="BDW173" s="369"/>
      <c r="BDX173" s="369"/>
      <c r="BDY173" s="369"/>
      <c r="BDZ173" s="369"/>
      <c r="BEA173" s="369"/>
      <c r="BEB173" s="369"/>
      <c r="BEC173" s="369"/>
      <c r="BED173" s="369"/>
      <c r="BEE173" s="369"/>
      <c r="BEF173" s="369"/>
      <c r="BEG173" s="369"/>
      <c r="BEH173" s="369"/>
      <c r="BEI173" s="369"/>
      <c r="BEJ173" s="369"/>
      <c r="BEK173" s="369"/>
      <c r="BEL173" s="369"/>
      <c r="BEM173" s="369"/>
      <c r="BEN173" s="369"/>
      <c r="BEO173" s="369"/>
      <c r="BEP173" s="369"/>
      <c r="BEQ173" s="369"/>
      <c r="BER173" s="369"/>
      <c r="BES173" s="369"/>
      <c r="BET173" s="369"/>
      <c r="BEU173" s="369"/>
      <c r="BEV173" s="369"/>
      <c r="BEW173" s="369"/>
      <c r="BEX173" s="369"/>
      <c r="BEY173" s="369"/>
      <c r="BEZ173" s="369"/>
      <c r="BFA173" s="369"/>
      <c r="BFB173" s="369"/>
      <c r="BFC173" s="369"/>
      <c r="BFD173" s="369"/>
      <c r="BFE173" s="369"/>
      <c r="BFF173" s="369"/>
      <c r="BFG173" s="369"/>
      <c r="BFH173" s="369"/>
      <c r="BFI173" s="369"/>
      <c r="BFJ173" s="369"/>
      <c r="BFK173" s="369"/>
      <c r="BFL173" s="369"/>
      <c r="BFM173" s="369"/>
      <c r="BFN173" s="369"/>
      <c r="BFO173" s="369"/>
      <c r="BFP173" s="369"/>
      <c r="BFQ173" s="369"/>
      <c r="BFR173" s="369"/>
      <c r="BFS173" s="369"/>
      <c r="BFT173" s="369"/>
      <c r="BFU173" s="369"/>
      <c r="BFV173" s="369"/>
      <c r="BFW173" s="369"/>
      <c r="BFX173" s="369"/>
      <c r="BFY173" s="369"/>
      <c r="BFZ173" s="369"/>
      <c r="BGA173" s="369"/>
      <c r="BGB173" s="369"/>
      <c r="BGC173" s="369"/>
      <c r="BGD173" s="369"/>
      <c r="BGE173" s="369"/>
      <c r="BGF173" s="369"/>
      <c r="BGG173" s="369"/>
      <c r="BGH173" s="369"/>
      <c r="BGI173" s="369"/>
      <c r="BGJ173" s="369"/>
      <c r="BGK173" s="369"/>
      <c r="BGL173" s="369"/>
      <c r="BGM173" s="369"/>
      <c r="BGN173" s="369"/>
      <c r="BGO173" s="369"/>
      <c r="BGP173" s="369"/>
      <c r="BGQ173" s="369"/>
      <c r="BGR173" s="369"/>
      <c r="BGS173" s="369"/>
      <c r="BGT173" s="369"/>
      <c r="BGU173" s="369"/>
      <c r="BGV173" s="369"/>
      <c r="BGW173" s="369"/>
      <c r="BGX173" s="369"/>
      <c r="BGY173" s="369"/>
      <c r="BGZ173" s="369"/>
      <c r="BHA173" s="369"/>
      <c r="BHB173" s="369"/>
      <c r="BHC173" s="369"/>
      <c r="BHD173" s="369"/>
      <c r="BHE173" s="369"/>
      <c r="BHF173" s="369"/>
      <c r="BHG173" s="369"/>
      <c r="BHH173" s="369"/>
      <c r="BHI173" s="369"/>
      <c r="BHJ173" s="369"/>
      <c r="BHK173" s="369"/>
      <c r="BHL173" s="369"/>
      <c r="BHM173" s="369"/>
      <c r="BHN173" s="369"/>
      <c r="BHO173" s="369"/>
      <c r="BHP173" s="369"/>
      <c r="BHQ173" s="369"/>
      <c r="BHR173" s="369"/>
      <c r="BHS173" s="369"/>
      <c r="BHT173" s="369"/>
      <c r="BHU173" s="369"/>
      <c r="BHV173" s="369"/>
      <c r="BHW173" s="369"/>
      <c r="BHX173" s="369"/>
      <c r="BHY173" s="369"/>
      <c r="BHZ173" s="369"/>
      <c r="BIA173" s="369"/>
      <c r="BIB173" s="369"/>
      <c r="BIC173" s="369"/>
      <c r="BID173" s="369"/>
      <c r="BIE173" s="369"/>
      <c r="BIF173" s="369"/>
      <c r="BIG173" s="369"/>
      <c r="BIH173" s="369"/>
      <c r="BII173" s="369"/>
      <c r="BIJ173" s="369"/>
      <c r="BIK173" s="369"/>
      <c r="BIL173" s="369"/>
      <c r="BIM173" s="369"/>
      <c r="BIN173" s="369"/>
      <c r="BIO173" s="369"/>
      <c r="BIP173" s="369"/>
      <c r="BIQ173" s="369"/>
      <c r="BIR173" s="369"/>
      <c r="BIS173" s="369"/>
      <c r="BIT173" s="369"/>
      <c r="BIU173" s="369"/>
      <c r="BIV173" s="369"/>
      <c r="BIW173" s="369"/>
      <c r="BIX173" s="369"/>
      <c r="BIY173" s="369"/>
      <c r="BIZ173" s="369"/>
      <c r="BJA173" s="369"/>
    </row>
    <row r="174" spans="1:1613" x14ac:dyDescent="0.25">
      <c r="A174" s="127">
        <v>530</v>
      </c>
      <c r="B174" s="2">
        <v>7200</v>
      </c>
      <c r="C174" s="133" t="s">
        <v>263</v>
      </c>
      <c r="D174" s="24">
        <v>10174.99</v>
      </c>
      <c r="E174" s="24">
        <v>13157.04</v>
      </c>
      <c r="F174" s="24">
        <v>12295.88</v>
      </c>
      <c r="G174" s="26">
        <v>11718.87</v>
      </c>
      <c r="H174" s="23">
        <v>13000</v>
      </c>
      <c r="I174" s="24">
        <v>5635.82</v>
      </c>
      <c r="J174" s="24">
        <v>160.59</v>
      </c>
      <c r="K174" s="24">
        <v>748.86</v>
      </c>
      <c r="L174" s="24">
        <v>711.62</v>
      </c>
      <c r="M174" s="24">
        <v>2147.77</v>
      </c>
      <c r="N174" s="24">
        <v>590.65</v>
      </c>
      <c r="O174" s="24"/>
      <c r="P174" s="51">
        <f>SUM(I174:O174)</f>
        <v>9995.31</v>
      </c>
      <c r="Q174" s="269">
        <v>11000</v>
      </c>
      <c r="R174" s="250"/>
    </row>
    <row r="175" spans="1:1613" x14ac:dyDescent="0.25">
      <c r="A175" s="127">
        <v>530</v>
      </c>
      <c r="B175" s="2">
        <v>7300</v>
      </c>
      <c r="C175" s="133" t="s">
        <v>264</v>
      </c>
      <c r="D175" s="24">
        <v>3747.44</v>
      </c>
      <c r="E175" s="24">
        <v>36006.660000000003</v>
      </c>
      <c r="F175" s="24">
        <v>2282.8000000000002</v>
      </c>
      <c r="G175" s="26">
        <v>3602.13</v>
      </c>
      <c r="H175" s="23">
        <v>3000</v>
      </c>
      <c r="I175" s="24">
        <v>1121.3</v>
      </c>
      <c r="J175" s="24">
        <v>0</v>
      </c>
      <c r="K175" s="24">
        <v>0</v>
      </c>
      <c r="L175" s="24">
        <v>468.18</v>
      </c>
      <c r="M175" s="24">
        <v>18.79</v>
      </c>
      <c r="N175" s="24">
        <v>542.67999999999995</v>
      </c>
      <c r="O175" s="24"/>
      <c r="P175" s="51">
        <f>SUM(I175:O175)</f>
        <v>2150.9499999999998</v>
      </c>
      <c r="Q175" s="269">
        <v>3000</v>
      </c>
      <c r="R175" s="250"/>
    </row>
    <row r="176" spans="1:1613" ht="15.75" thickBot="1" x14ac:dyDescent="0.3">
      <c r="A176" s="127">
        <v>530</v>
      </c>
      <c r="B176" s="2">
        <v>7500</v>
      </c>
      <c r="C176" s="133" t="s">
        <v>265</v>
      </c>
      <c r="D176" s="24">
        <v>3852.88</v>
      </c>
      <c r="E176" s="24">
        <v>1774.89</v>
      </c>
      <c r="F176" s="24">
        <v>1813.99</v>
      </c>
      <c r="G176" s="26">
        <v>1831.91</v>
      </c>
      <c r="H176" s="23">
        <v>2500</v>
      </c>
      <c r="I176" s="24">
        <v>1157.1199999999999</v>
      </c>
      <c r="J176" s="24">
        <v>496.9</v>
      </c>
      <c r="K176" s="24">
        <v>176.85</v>
      </c>
      <c r="L176" s="24">
        <v>182.11</v>
      </c>
      <c r="M176" s="24">
        <v>184.35</v>
      </c>
      <c r="N176" s="24">
        <v>189.86</v>
      </c>
      <c r="O176" s="24"/>
      <c r="P176" s="51">
        <f>SUM(I176:O176)</f>
        <v>2387.19</v>
      </c>
      <c r="Q176" s="269">
        <v>2500</v>
      </c>
      <c r="R176" s="250"/>
    </row>
    <row r="177" spans="1:1613" s="14" customFormat="1" ht="16.5" thickTop="1" thickBot="1" x14ac:dyDescent="0.3">
      <c r="A177" s="92"/>
      <c r="B177" s="112"/>
      <c r="C177" s="141" t="s">
        <v>250</v>
      </c>
      <c r="D177" s="114">
        <f t="shared" ref="D177:Q177" si="30">SUM(D174:D176)</f>
        <v>17775.310000000001</v>
      </c>
      <c r="E177" s="114">
        <f t="shared" si="30"/>
        <v>50938.590000000004</v>
      </c>
      <c r="F177" s="114">
        <f t="shared" si="30"/>
        <v>16392.670000000002</v>
      </c>
      <c r="G177" s="115">
        <f t="shared" si="30"/>
        <v>17152.91</v>
      </c>
      <c r="H177" s="113">
        <f t="shared" si="30"/>
        <v>18500</v>
      </c>
      <c r="I177" s="114">
        <f t="shared" si="30"/>
        <v>7914.24</v>
      </c>
      <c r="J177" s="114">
        <f t="shared" si="30"/>
        <v>657.49</v>
      </c>
      <c r="K177" s="114">
        <f t="shared" si="30"/>
        <v>925.71</v>
      </c>
      <c r="L177" s="114">
        <f t="shared" si="30"/>
        <v>1361.9099999999999</v>
      </c>
      <c r="M177" s="114">
        <f t="shared" si="30"/>
        <v>2350.91</v>
      </c>
      <c r="N177" s="114">
        <f t="shared" si="30"/>
        <v>1323.19</v>
      </c>
      <c r="O177" s="114">
        <f t="shared" si="30"/>
        <v>0</v>
      </c>
      <c r="P177" s="115">
        <f t="shared" si="30"/>
        <v>14533.449999999999</v>
      </c>
      <c r="Q177" s="278">
        <f t="shared" si="30"/>
        <v>16500</v>
      </c>
      <c r="R177" s="132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  <c r="AC177" s="370"/>
      <c r="AD177" s="370"/>
      <c r="AE177" s="370"/>
      <c r="AF177" s="370"/>
      <c r="AG177" s="370"/>
      <c r="AH177" s="370"/>
      <c r="AI177" s="370"/>
      <c r="AJ177" s="370"/>
      <c r="AK177" s="370"/>
      <c r="AL177" s="370"/>
      <c r="AM177" s="370"/>
      <c r="AN177" s="370"/>
      <c r="AO177" s="370"/>
      <c r="AP177" s="370"/>
      <c r="AQ177" s="370"/>
      <c r="AR177" s="370"/>
      <c r="AS177" s="370"/>
      <c r="AT177" s="370"/>
      <c r="AU177" s="370"/>
      <c r="AV177" s="370"/>
      <c r="AW177" s="370"/>
      <c r="AX177" s="370"/>
      <c r="AY177" s="370"/>
      <c r="AZ177" s="370"/>
      <c r="BA177" s="370"/>
      <c r="BB177" s="370"/>
      <c r="BC177" s="370"/>
      <c r="BD177" s="370"/>
      <c r="BE177" s="370"/>
      <c r="BF177" s="370"/>
      <c r="BG177" s="370"/>
      <c r="BH177" s="370"/>
      <c r="BI177" s="370"/>
      <c r="BJ177" s="370"/>
      <c r="BK177" s="370"/>
      <c r="BL177" s="370"/>
      <c r="BM177" s="370"/>
      <c r="BN177" s="370"/>
      <c r="BO177" s="370"/>
      <c r="BP177" s="370"/>
      <c r="BQ177" s="370"/>
      <c r="BR177" s="370"/>
      <c r="BS177" s="370"/>
      <c r="BT177" s="370"/>
      <c r="BU177" s="370"/>
      <c r="BV177" s="370"/>
      <c r="BW177" s="370"/>
      <c r="BX177" s="370"/>
      <c r="BY177" s="370"/>
      <c r="BZ177" s="370"/>
      <c r="CA177" s="370"/>
      <c r="CB177" s="370"/>
      <c r="CC177" s="370"/>
      <c r="CD177" s="370"/>
      <c r="CE177" s="370"/>
      <c r="CF177" s="370"/>
      <c r="CG177" s="370"/>
      <c r="CH177" s="370"/>
      <c r="CI177" s="370"/>
      <c r="CJ177" s="370"/>
      <c r="CK177" s="370"/>
      <c r="CL177" s="370"/>
      <c r="CM177" s="370"/>
      <c r="CN177" s="370"/>
      <c r="CO177" s="370"/>
      <c r="CP177" s="370"/>
      <c r="CQ177" s="370"/>
      <c r="CR177" s="370"/>
      <c r="CS177" s="370"/>
      <c r="CT177" s="370"/>
      <c r="CU177" s="370"/>
      <c r="CV177" s="370"/>
      <c r="CW177" s="370"/>
      <c r="CX177" s="370"/>
      <c r="CY177" s="370"/>
      <c r="CZ177" s="370"/>
      <c r="DA177" s="370"/>
      <c r="DB177" s="370"/>
      <c r="DC177" s="370"/>
      <c r="DD177" s="370"/>
      <c r="DE177" s="370"/>
      <c r="DF177" s="370"/>
      <c r="DG177" s="370"/>
      <c r="DH177" s="370"/>
      <c r="DI177" s="370"/>
      <c r="DJ177" s="370"/>
      <c r="DK177" s="370"/>
      <c r="DL177" s="370"/>
      <c r="DM177" s="370"/>
      <c r="DN177" s="370"/>
      <c r="DO177" s="370"/>
      <c r="DP177" s="370"/>
      <c r="DQ177" s="370"/>
      <c r="DR177" s="370"/>
      <c r="DS177" s="370"/>
      <c r="DT177" s="370"/>
      <c r="DU177" s="370"/>
      <c r="DV177" s="370"/>
      <c r="DW177" s="370"/>
      <c r="DX177" s="370"/>
      <c r="DY177" s="370"/>
      <c r="DZ177" s="370"/>
      <c r="EA177" s="370"/>
      <c r="EB177" s="370"/>
      <c r="EC177" s="370"/>
      <c r="ED177" s="370"/>
      <c r="EE177" s="370"/>
      <c r="EF177" s="370"/>
      <c r="EG177" s="370"/>
      <c r="EH177" s="370"/>
      <c r="EI177" s="370"/>
      <c r="EJ177" s="370"/>
      <c r="EK177" s="370"/>
      <c r="EL177" s="370"/>
      <c r="EM177" s="370"/>
      <c r="EN177" s="370"/>
      <c r="EO177" s="370"/>
      <c r="EP177" s="370"/>
      <c r="EQ177" s="370"/>
      <c r="ER177" s="370"/>
      <c r="ES177" s="370"/>
      <c r="ET177" s="370"/>
      <c r="EU177" s="370"/>
      <c r="EV177" s="370"/>
      <c r="EW177" s="370"/>
      <c r="EX177" s="370"/>
      <c r="EY177" s="370"/>
      <c r="EZ177" s="370"/>
      <c r="FA177" s="370"/>
      <c r="FB177" s="370"/>
      <c r="FC177" s="370"/>
      <c r="FD177" s="370"/>
      <c r="FE177" s="370"/>
      <c r="FF177" s="370"/>
      <c r="FG177" s="370"/>
      <c r="FH177" s="370"/>
      <c r="FI177" s="370"/>
      <c r="FJ177" s="370"/>
      <c r="FK177" s="370"/>
      <c r="FL177" s="370"/>
      <c r="FM177" s="370"/>
      <c r="FN177" s="370"/>
      <c r="FO177" s="370"/>
      <c r="FP177" s="370"/>
      <c r="FQ177" s="370"/>
      <c r="FR177" s="370"/>
      <c r="FS177" s="370"/>
      <c r="FT177" s="370"/>
      <c r="FU177" s="370"/>
      <c r="FV177" s="370"/>
      <c r="FW177" s="370"/>
      <c r="FX177" s="370"/>
      <c r="FY177" s="370"/>
      <c r="FZ177" s="370"/>
      <c r="GA177" s="370"/>
      <c r="GB177" s="370"/>
      <c r="GC177" s="370"/>
      <c r="GD177" s="370"/>
      <c r="GE177" s="370"/>
      <c r="GF177" s="370"/>
      <c r="GG177" s="370"/>
      <c r="GH177" s="370"/>
      <c r="GI177" s="370"/>
      <c r="GJ177" s="370"/>
      <c r="GK177" s="370"/>
      <c r="GL177" s="370"/>
      <c r="GM177" s="370"/>
      <c r="GN177" s="370"/>
      <c r="GO177" s="370"/>
      <c r="GP177" s="370"/>
      <c r="GQ177" s="370"/>
      <c r="GR177" s="370"/>
      <c r="GS177" s="370"/>
      <c r="GT177" s="370"/>
      <c r="GU177" s="370"/>
      <c r="GV177" s="370"/>
      <c r="GW177" s="370"/>
      <c r="GX177" s="370"/>
      <c r="GY177" s="370"/>
      <c r="GZ177" s="370"/>
      <c r="HA177" s="370"/>
      <c r="HB177" s="370"/>
      <c r="HC177" s="370"/>
      <c r="HD177" s="370"/>
      <c r="HE177" s="370"/>
      <c r="HF177" s="370"/>
      <c r="HG177" s="370"/>
      <c r="HH177" s="370"/>
      <c r="HI177" s="370"/>
      <c r="HJ177" s="370"/>
      <c r="HK177" s="370"/>
      <c r="HL177" s="370"/>
      <c r="HM177" s="370"/>
      <c r="HN177" s="370"/>
      <c r="HO177" s="370"/>
      <c r="HP177" s="370"/>
      <c r="HQ177" s="370"/>
      <c r="HR177" s="370"/>
      <c r="HS177" s="370"/>
      <c r="HT177" s="370"/>
      <c r="HU177" s="370"/>
      <c r="HV177" s="370"/>
      <c r="HW177" s="370"/>
      <c r="HX177" s="370"/>
      <c r="HY177" s="370"/>
      <c r="HZ177" s="370"/>
      <c r="IA177" s="370"/>
      <c r="IB177" s="370"/>
      <c r="IC177" s="370"/>
      <c r="ID177" s="370"/>
      <c r="IE177" s="370"/>
      <c r="IF177" s="370"/>
      <c r="IG177" s="370"/>
      <c r="IH177" s="370"/>
      <c r="II177" s="370"/>
      <c r="IJ177" s="370"/>
      <c r="IK177" s="370"/>
      <c r="IL177" s="370"/>
      <c r="IM177" s="370"/>
      <c r="IN177" s="370"/>
      <c r="IO177" s="370"/>
      <c r="IP177" s="370"/>
      <c r="IQ177" s="370"/>
      <c r="IR177" s="370"/>
      <c r="IS177" s="370"/>
      <c r="IT177" s="370"/>
      <c r="IU177" s="370"/>
      <c r="IV177" s="370"/>
      <c r="IW177" s="370"/>
      <c r="IX177" s="370"/>
      <c r="IY177" s="370"/>
      <c r="IZ177" s="370"/>
      <c r="JA177" s="370"/>
      <c r="JB177" s="370"/>
      <c r="JC177" s="370"/>
      <c r="JD177" s="370"/>
      <c r="JE177" s="370"/>
      <c r="JF177" s="370"/>
      <c r="JG177" s="370"/>
      <c r="JH177" s="370"/>
      <c r="JI177" s="370"/>
      <c r="JJ177" s="370"/>
      <c r="JK177" s="370"/>
      <c r="JL177" s="370"/>
      <c r="JM177" s="370"/>
      <c r="JN177" s="370"/>
      <c r="JO177" s="370"/>
      <c r="JP177" s="370"/>
      <c r="JQ177" s="370"/>
      <c r="JR177" s="370"/>
      <c r="JS177" s="370"/>
      <c r="JT177" s="370"/>
      <c r="JU177" s="370"/>
      <c r="JV177" s="370"/>
      <c r="JW177" s="370"/>
      <c r="JX177" s="370"/>
      <c r="JY177" s="370"/>
      <c r="JZ177" s="370"/>
      <c r="KA177" s="370"/>
      <c r="KB177" s="370"/>
      <c r="KC177" s="370"/>
      <c r="KD177" s="370"/>
      <c r="KE177" s="370"/>
      <c r="KF177" s="370"/>
      <c r="KG177" s="370"/>
      <c r="KH177" s="370"/>
      <c r="KI177" s="370"/>
      <c r="KJ177" s="370"/>
      <c r="KK177" s="370"/>
      <c r="KL177" s="370"/>
      <c r="KM177" s="370"/>
      <c r="KN177" s="370"/>
      <c r="KO177" s="370"/>
      <c r="KP177" s="370"/>
      <c r="KQ177" s="370"/>
      <c r="KR177" s="370"/>
      <c r="KS177" s="370"/>
      <c r="KT177" s="370"/>
      <c r="KU177" s="370"/>
      <c r="KV177" s="370"/>
      <c r="KW177" s="370"/>
      <c r="KX177" s="370"/>
      <c r="KY177" s="370"/>
      <c r="KZ177" s="370"/>
      <c r="LA177" s="370"/>
      <c r="LB177" s="370"/>
      <c r="LC177" s="370"/>
      <c r="LD177" s="370"/>
      <c r="LE177" s="370"/>
      <c r="LF177" s="370"/>
      <c r="LG177" s="370"/>
      <c r="LH177" s="370"/>
      <c r="LI177" s="370"/>
      <c r="LJ177" s="370"/>
      <c r="LK177" s="370"/>
      <c r="LL177" s="370"/>
      <c r="LM177" s="370"/>
      <c r="LN177" s="370"/>
      <c r="LO177" s="370"/>
      <c r="LP177" s="370"/>
      <c r="LQ177" s="370"/>
      <c r="LR177" s="370"/>
      <c r="LS177" s="370"/>
      <c r="LT177" s="370"/>
      <c r="LU177" s="370"/>
      <c r="LV177" s="370"/>
      <c r="LW177" s="370"/>
      <c r="LX177" s="370"/>
      <c r="LY177" s="370"/>
      <c r="LZ177" s="370"/>
      <c r="MA177" s="370"/>
      <c r="MB177" s="370"/>
      <c r="MC177" s="370"/>
      <c r="MD177" s="370"/>
      <c r="ME177" s="370"/>
      <c r="MF177" s="370"/>
      <c r="MG177" s="370"/>
      <c r="MH177" s="370"/>
      <c r="MI177" s="370"/>
      <c r="MJ177" s="370"/>
      <c r="MK177" s="370"/>
      <c r="ML177" s="370"/>
      <c r="MM177" s="370"/>
      <c r="MN177" s="370"/>
      <c r="MO177" s="370"/>
      <c r="MP177" s="370"/>
      <c r="MQ177" s="370"/>
      <c r="MR177" s="370"/>
      <c r="MS177" s="370"/>
      <c r="MT177" s="370"/>
      <c r="MU177" s="370"/>
      <c r="MV177" s="370"/>
      <c r="MW177" s="370"/>
      <c r="MX177" s="370"/>
      <c r="MY177" s="370"/>
      <c r="MZ177" s="370"/>
      <c r="NA177" s="370"/>
      <c r="NB177" s="370"/>
      <c r="NC177" s="370"/>
      <c r="ND177" s="370"/>
      <c r="NE177" s="370"/>
      <c r="NF177" s="370"/>
      <c r="NG177" s="370"/>
      <c r="NH177" s="370"/>
      <c r="NI177" s="370"/>
      <c r="NJ177" s="370"/>
      <c r="NK177" s="370"/>
      <c r="NL177" s="370"/>
      <c r="NM177" s="370"/>
      <c r="NN177" s="370"/>
      <c r="NO177" s="370"/>
      <c r="NP177" s="370"/>
      <c r="NQ177" s="370"/>
      <c r="NR177" s="370"/>
      <c r="NS177" s="370"/>
      <c r="NT177" s="370"/>
      <c r="NU177" s="370"/>
      <c r="NV177" s="370"/>
      <c r="NW177" s="370"/>
      <c r="NX177" s="370"/>
      <c r="NY177" s="370"/>
      <c r="NZ177" s="370"/>
      <c r="OA177" s="370"/>
      <c r="OB177" s="370"/>
      <c r="OC177" s="370"/>
      <c r="OD177" s="370"/>
      <c r="OE177" s="370"/>
      <c r="OF177" s="370"/>
      <c r="OG177" s="370"/>
      <c r="OH177" s="370"/>
      <c r="OI177" s="370"/>
      <c r="OJ177" s="370"/>
      <c r="OK177" s="370"/>
      <c r="OL177" s="370"/>
      <c r="OM177" s="370"/>
      <c r="ON177" s="370"/>
      <c r="OO177" s="370"/>
      <c r="OP177" s="370"/>
      <c r="OQ177" s="370"/>
      <c r="OR177" s="370"/>
      <c r="OS177" s="370"/>
      <c r="OT177" s="370"/>
      <c r="OU177" s="370"/>
      <c r="OV177" s="370"/>
      <c r="OW177" s="370"/>
      <c r="OX177" s="370"/>
      <c r="OY177" s="370"/>
      <c r="OZ177" s="370"/>
      <c r="PA177" s="370"/>
      <c r="PB177" s="370"/>
      <c r="PC177" s="370"/>
      <c r="PD177" s="370"/>
      <c r="PE177" s="370"/>
      <c r="PF177" s="370"/>
      <c r="PG177" s="370"/>
      <c r="PH177" s="370"/>
      <c r="PI177" s="370"/>
      <c r="PJ177" s="370"/>
      <c r="PK177" s="370"/>
      <c r="PL177" s="370"/>
      <c r="PM177" s="370"/>
      <c r="PN177" s="370"/>
      <c r="PO177" s="370"/>
      <c r="PP177" s="370"/>
      <c r="PQ177" s="370"/>
      <c r="PR177" s="370"/>
      <c r="PS177" s="370"/>
      <c r="PT177" s="370"/>
      <c r="PU177" s="370"/>
      <c r="PV177" s="370"/>
      <c r="PW177" s="370"/>
      <c r="PX177" s="370"/>
      <c r="PY177" s="370"/>
      <c r="PZ177" s="370"/>
      <c r="QA177" s="370"/>
      <c r="QB177" s="370"/>
      <c r="QC177" s="370"/>
      <c r="QD177" s="370"/>
      <c r="QE177" s="370"/>
      <c r="QF177" s="370"/>
      <c r="QG177" s="370"/>
      <c r="QH177" s="370"/>
      <c r="QI177" s="370"/>
      <c r="QJ177" s="370"/>
      <c r="QK177" s="370"/>
      <c r="QL177" s="370"/>
      <c r="QM177" s="370"/>
      <c r="QN177" s="370"/>
      <c r="QO177" s="370"/>
      <c r="QP177" s="370"/>
      <c r="QQ177" s="370"/>
      <c r="QR177" s="370"/>
      <c r="QS177" s="370"/>
      <c r="QT177" s="370"/>
      <c r="QU177" s="370"/>
      <c r="QV177" s="370"/>
      <c r="QW177" s="370"/>
      <c r="QX177" s="370"/>
      <c r="QY177" s="370"/>
      <c r="QZ177" s="370"/>
      <c r="RA177" s="370"/>
      <c r="RB177" s="370"/>
      <c r="RC177" s="370"/>
      <c r="RD177" s="370"/>
      <c r="RE177" s="370"/>
      <c r="RF177" s="370"/>
      <c r="RG177" s="370"/>
      <c r="RH177" s="370"/>
      <c r="RI177" s="370"/>
      <c r="RJ177" s="370"/>
      <c r="RK177" s="370"/>
      <c r="RL177" s="370"/>
      <c r="RM177" s="370"/>
      <c r="RN177" s="370"/>
      <c r="RO177" s="370"/>
      <c r="RP177" s="370"/>
      <c r="RQ177" s="370"/>
      <c r="RR177" s="370"/>
      <c r="RS177" s="370"/>
      <c r="RT177" s="370"/>
      <c r="RU177" s="370"/>
      <c r="RV177" s="370"/>
      <c r="RW177" s="370"/>
      <c r="RX177" s="370"/>
      <c r="RY177" s="370"/>
      <c r="RZ177" s="370"/>
      <c r="SA177" s="370"/>
      <c r="SB177" s="370"/>
      <c r="SC177" s="370"/>
      <c r="SD177" s="370"/>
      <c r="SE177" s="370"/>
      <c r="SF177" s="370"/>
      <c r="SG177" s="370"/>
      <c r="SH177" s="370"/>
      <c r="SI177" s="370"/>
      <c r="SJ177" s="370"/>
      <c r="SK177" s="370"/>
      <c r="SL177" s="370"/>
      <c r="SM177" s="370"/>
      <c r="SN177" s="370"/>
      <c r="SO177" s="370"/>
      <c r="SP177" s="370"/>
      <c r="SQ177" s="370"/>
      <c r="SR177" s="370"/>
      <c r="SS177" s="370"/>
      <c r="ST177" s="370"/>
      <c r="SU177" s="370"/>
      <c r="SV177" s="370"/>
      <c r="SW177" s="370"/>
      <c r="SX177" s="370"/>
      <c r="SY177" s="370"/>
      <c r="SZ177" s="370"/>
      <c r="TA177" s="370"/>
      <c r="TB177" s="370"/>
      <c r="TC177" s="370"/>
      <c r="TD177" s="370"/>
      <c r="TE177" s="370"/>
      <c r="TF177" s="370"/>
      <c r="TG177" s="370"/>
      <c r="TH177" s="370"/>
      <c r="TI177" s="370"/>
      <c r="TJ177" s="370"/>
      <c r="TK177" s="370"/>
      <c r="TL177" s="370"/>
      <c r="TM177" s="370"/>
      <c r="TN177" s="370"/>
      <c r="TO177" s="370"/>
      <c r="TP177" s="370"/>
      <c r="TQ177" s="370"/>
      <c r="TR177" s="370"/>
      <c r="TS177" s="370"/>
      <c r="TT177" s="370"/>
      <c r="TU177" s="370"/>
      <c r="TV177" s="370"/>
      <c r="TW177" s="370"/>
      <c r="TX177" s="370"/>
      <c r="TY177" s="370"/>
      <c r="TZ177" s="370"/>
      <c r="UA177" s="370"/>
      <c r="UB177" s="370"/>
      <c r="UC177" s="370"/>
      <c r="UD177" s="370"/>
      <c r="UE177" s="370"/>
      <c r="UF177" s="370"/>
      <c r="UG177" s="370"/>
      <c r="UH177" s="370"/>
      <c r="UI177" s="370"/>
      <c r="UJ177" s="370"/>
      <c r="UK177" s="370"/>
      <c r="UL177" s="370"/>
      <c r="UM177" s="370"/>
      <c r="UN177" s="370"/>
      <c r="UO177" s="370"/>
      <c r="UP177" s="370"/>
      <c r="UQ177" s="370"/>
      <c r="UR177" s="370"/>
      <c r="US177" s="370"/>
      <c r="UT177" s="370"/>
      <c r="UU177" s="370"/>
      <c r="UV177" s="370"/>
      <c r="UW177" s="370"/>
      <c r="UX177" s="370"/>
      <c r="UY177" s="370"/>
      <c r="UZ177" s="370"/>
      <c r="VA177" s="370"/>
      <c r="VB177" s="370"/>
      <c r="VC177" s="370"/>
      <c r="VD177" s="370"/>
      <c r="VE177" s="370"/>
      <c r="VF177" s="370"/>
      <c r="VG177" s="370"/>
      <c r="VH177" s="370"/>
      <c r="VI177" s="370"/>
      <c r="VJ177" s="370"/>
      <c r="VK177" s="370"/>
      <c r="VL177" s="370"/>
      <c r="VM177" s="370"/>
      <c r="VN177" s="370"/>
      <c r="VO177" s="370"/>
      <c r="VP177" s="370"/>
      <c r="VQ177" s="370"/>
      <c r="VR177" s="370"/>
      <c r="VS177" s="370"/>
      <c r="VT177" s="370"/>
      <c r="VU177" s="370"/>
      <c r="VV177" s="370"/>
      <c r="VW177" s="370"/>
      <c r="VX177" s="370"/>
      <c r="VY177" s="370"/>
      <c r="VZ177" s="370"/>
      <c r="WA177" s="370"/>
      <c r="WB177" s="370"/>
      <c r="WC177" s="370"/>
      <c r="WD177" s="370"/>
      <c r="WE177" s="370"/>
      <c r="WF177" s="370"/>
      <c r="WG177" s="370"/>
      <c r="WH177" s="370"/>
      <c r="WI177" s="370"/>
      <c r="WJ177" s="370"/>
      <c r="WK177" s="370"/>
      <c r="WL177" s="370"/>
      <c r="WM177" s="370"/>
      <c r="WN177" s="370"/>
      <c r="WO177" s="370"/>
      <c r="WP177" s="370"/>
      <c r="WQ177" s="370"/>
      <c r="WR177" s="370"/>
      <c r="WS177" s="370"/>
      <c r="WT177" s="370"/>
      <c r="WU177" s="370"/>
      <c r="WV177" s="370"/>
      <c r="WW177" s="370"/>
      <c r="WX177" s="370"/>
      <c r="WY177" s="370"/>
      <c r="WZ177" s="370"/>
      <c r="XA177" s="370"/>
      <c r="XB177" s="370"/>
      <c r="XC177" s="370"/>
      <c r="XD177" s="370"/>
      <c r="XE177" s="370"/>
      <c r="XF177" s="370"/>
      <c r="XG177" s="370"/>
      <c r="XH177" s="370"/>
      <c r="XI177" s="370"/>
      <c r="XJ177" s="370"/>
      <c r="XK177" s="370"/>
      <c r="XL177" s="370"/>
      <c r="XM177" s="370"/>
      <c r="XN177" s="370"/>
      <c r="XO177" s="370"/>
      <c r="XP177" s="370"/>
      <c r="XQ177" s="370"/>
      <c r="XR177" s="370"/>
      <c r="XS177" s="370"/>
      <c r="XT177" s="370"/>
      <c r="XU177" s="370"/>
      <c r="XV177" s="370"/>
      <c r="XW177" s="370"/>
      <c r="XX177" s="370"/>
      <c r="XY177" s="370"/>
      <c r="XZ177" s="370"/>
      <c r="YA177" s="370"/>
      <c r="YB177" s="370"/>
      <c r="YC177" s="370"/>
      <c r="YD177" s="370"/>
      <c r="YE177" s="370"/>
      <c r="YF177" s="370"/>
      <c r="YG177" s="370"/>
      <c r="YH177" s="370"/>
      <c r="YI177" s="370"/>
      <c r="YJ177" s="370"/>
      <c r="YK177" s="370"/>
      <c r="YL177" s="370"/>
      <c r="YM177" s="370"/>
      <c r="YN177" s="370"/>
      <c r="YO177" s="370"/>
      <c r="YP177" s="370"/>
      <c r="YQ177" s="370"/>
      <c r="YR177" s="370"/>
      <c r="YS177" s="370"/>
      <c r="YT177" s="370"/>
      <c r="YU177" s="370"/>
      <c r="YV177" s="370"/>
      <c r="YW177" s="370"/>
      <c r="YX177" s="370"/>
      <c r="YY177" s="370"/>
      <c r="YZ177" s="370"/>
      <c r="ZA177" s="370"/>
      <c r="ZB177" s="370"/>
      <c r="ZC177" s="370"/>
      <c r="ZD177" s="370"/>
      <c r="ZE177" s="370"/>
      <c r="ZF177" s="370"/>
      <c r="ZG177" s="370"/>
      <c r="ZH177" s="370"/>
      <c r="ZI177" s="370"/>
      <c r="ZJ177" s="370"/>
      <c r="ZK177" s="370"/>
      <c r="ZL177" s="370"/>
      <c r="ZM177" s="370"/>
      <c r="ZN177" s="370"/>
      <c r="ZO177" s="370"/>
      <c r="ZP177" s="370"/>
      <c r="ZQ177" s="370"/>
      <c r="ZR177" s="370"/>
      <c r="ZS177" s="370"/>
      <c r="ZT177" s="370"/>
      <c r="ZU177" s="370"/>
      <c r="ZV177" s="370"/>
      <c r="ZW177" s="370"/>
      <c r="ZX177" s="370"/>
      <c r="ZY177" s="370"/>
      <c r="ZZ177" s="370"/>
      <c r="AAA177" s="370"/>
      <c r="AAB177" s="370"/>
      <c r="AAC177" s="370"/>
      <c r="AAD177" s="370"/>
      <c r="AAE177" s="370"/>
      <c r="AAF177" s="370"/>
      <c r="AAG177" s="370"/>
      <c r="AAH177" s="370"/>
      <c r="AAI177" s="370"/>
      <c r="AAJ177" s="370"/>
      <c r="AAK177" s="370"/>
      <c r="AAL177" s="370"/>
      <c r="AAM177" s="370"/>
      <c r="AAN177" s="370"/>
      <c r="AAO177" s="370"/>
      <c r="AAP177" s="370"/>
      <c r="AAQ177" s="370"/>
      <c r="AAR177" s="370"/>
      <c r="AAS177" s="370"/>
      <c r="AAT177" s="370"/>
      <c r="AAU177" s="370"/>
      <c r="AAV177" s="370"/>
      <c r="AAW177" s="370"/>
      <c r="AAX177" s="370"/>
      <c r="AAY177" s="370"/>
      <c r="AAZ177" s="370"/>
      <c r="ABA177" s="370"/>
      <c r="ABB177" s="370"/>
      <c r="ABC177" s="370"/>
      <c r="ABD177" s="370"/>
      <c r="ABE177" s="370"/>
      <c r="ABF177" s="370"/>
      <c r="ABG177" s="370"/>
      <c r="ABH177" s="370"/>
      <c r="ABI177" s="370"/>
      <c r="ABJ177" s="370"/>
      <c r="ABK177" s="370"/>
      <c r="ABL177" s="370"/>
      <c r="ABM177" s="370"/>
      <c r="ABN177" s="370"/>
      <c r="ABO177" s="370"/>
      <c r="ABP177" s="370"/>
      <c r="ABQ177" s="370"/>
      <c r="ABR177" s="370"/>
      <c r="ABS177" s="370"/>
      <c r="ABT177" s="370"/>
      <c r="ABU177" s="370"/>
      <c r="ABV177" s="370"/>
      <c r="ABW177" s="370"/>
      <c r="ABX177" s="370"/>
      <c r="ABY177" s="370"/>
      <c r="ABZ177" s="370"/>
      <c r="ACA177" s="370"/>
      <c r="ACB177" s="370"/>
      <c r="ACC177" s="370"/>
      <c r="ACD177" s="370"/>
      <c r="ACE177" s="370"/>
      <c r="ACF177" s="370"/>
      <c r="ACG177" s="370"/>
      <c r="ACH177" s="370"/>
      <c r="ACI177" s="370"/>
      <c r="ACJ177" s="370"/>
      <c r="ACK177" s="370"/>
      <c r="ACL177" s="370"/>
      <c r="ACM177" s="370"/>
      <c r="ACN177" s="370"/>
      <c r="ACO177" s="370"/>
      <c r="ACP177" s="370"/>
      <c r="ACQ177" s="370"/>
      <c r="ACR177" s="370"/>
      <c r="ACS177" s="370"/>
      <c r="ACT177" s="370"/>
      <c r="ACU177" s="370"/>
      <c r="ACV177" s="370"/>
      <c r="ACW177" s="370"/>
      <c r="ACX177" s="370"/>
      <c r="ACY177" s="370"/>
      <c r="ACZ177" s="370"/>
      <c r="ADA177" s="370"/>
      <c r="ADB177" s="370"/>
      <c r="ADC177" s="370"/>
      <c r="ADD177" s="370"/>
      <c r="ADE177" s="370"/>
      <c r="ADF177" s="370"/>
      <c r="ADG177" s="370"/>
      <c r="ADH177" s="370"/>
      <c r="ADI177" s="370"/>
      <c r="ADJ177" s="370"/>
      <c r="ADK177" s="370"/>
      <c r="ADL177" s="370"/>
      <c r="ADM177" s="370"/>
      <c r="ADN177" s="370"/>
      <c r="ADO177" s="370"/>
      <c r="ADP177" s="370"/>
      <c r="ADQ177" s="370"/>
      <c r="ADR177" s="370"/>
      <c r="ADS177" s="370"/>
      <c r="ADT177" s="370"/>
      <c r="ADU177" s="370"/>
      <c r="ADV177" s="370"/>
      <c r="ADW177" s="370"/>
      <c r="ADX177" s="370"/>
      <c r="ADY177" s="370"/>
      <c r="ADZ177" s="370"/>
      <c r="AEA177" s="370"/>
      <c r="AEB177" s="370"/>
      <c r="AEC177" s="370"/>
      <c r="AED177" s="370"/>
      <c r="AEE177" s="370"/>
      <c r="AEF177" s="370"/>
      <c r="AEG177" s="370"/>
      <c r="AEH177" s="370"/>
      <c r="AEI177" s="370"/>
      <c r="AEJ177" s="370"/>
      <c r="AEK177" s="370"/>
      <c r="AEL177" s="370"/>
      <c r="AEM177" s="370"/>
      <c r="AEN177" s="370"/>
      <c r="AEO177" s="370"/>
      <c r="AEP177" s="370"/>
      <c r="AEQ177" s="370"/>
      <c r="AER177" s="370"/>
      <c r="AES177" s="370"/>
      <c r="AET177" s="370"/>
      <c r="AEU177" s="370"/>
      <c r="AEV177" s="370"/>
      <c r="AEW177" s="370"/>
      <c r="AEX177" s="370"/>
      <c r="AEY177" s="370"/>
      <c r="AEZ177" s="370"/>
      <c r="AFA177" s="370"/>
      <c r="AFB177" s="370"/>
      <c r="AFC177" s="370"/>
      <c r="AFD177" s="370"/>
      <c r="AFE177" s="370"/>
      <c r="AFF177" s="370"/>
      <c r="AFG177" s="370"/>
      <c r="AFH177" s="370"/>
      <c r="AFI177" s="370"/>
      <c r="AFJ177" s="370"/>
      <c r="AFK177" s="370"/>
      <c r="AFL177" s="370"/>
      <c r="AFM177" s="370"/>
      <c r="AFN177" s="370"/>
      <c r="AFO177" s="370"/>
      <c r="AFP177" s="370"/>
      <c r="AFQ177" s="370"/>
      <c r="AFR177" s="370"/>
      <c r="AFS177" s="370"/>
      <c r="AFT177" s="370"/>
      <c r="AFU177" s="370"/>
      <c r="AFV177" s="370"/>
      <c r="AFW177" s="370"/>
      <c r="AFX177" s="370"/>
      <c r="AFY177" s="370"/>
      <c r="AFZ177" s="370"/>
      <c r="AGA177" s="370"/>
      <c r="AGB177" s="370"/>
      <c r="AGC177" s="370"/>
      <c r="AGD177" s="370"/>
      <c r="AGE177" s="370"/>
      <c r="AGF177" s="370"/>
      <c r="AGG177" s="370"/>
      <c r="AGH177" s="370"/>
      <c r="AGI177" s="370"/>
      <c r="AGJ177" s="370"/>
      <c r="AGK177" s="370"/>
      <c r="AGL177" s="370"/>
      <c r="AGM177" s="370"/>
      <c r="AGN177" s="370"/>
      <c r="AGO177" s="370"/>
      <c r="AGP177" s="370"/>
      <c r="AGQ177" s="370"/>
      <c r="AGR177" s="370"/>
      <c r="AGS177" s="370"/>
      <c r="AGT177" s="370"/>
      <c r="AGU177" s="370"/>
      <c r="AGV177" s="370"/>
      <c r="AGW177" s="370"/>
      <c r="AGX177" s="370"/>
      <c r="AGY177" s="370"/>
      <c r="AGZ177" s="370"/>
      <c r="AHA177" s="370"/>
      <c r="AHB177" s="370"/>
      <c r="AHC177" s="370"/>
      <c r="AHD177" s="370"/>
      <c r="AHE177" s="370"/>
      <c r="AHF177" s="370"/>
      <c r="AHG177" s="370"/>
      <c r="AHH177" s="370"/>
      <c r="AHI177" s="370"/>
      <c r="AHJ177" s="370"/>
      <c r="AHK177" s="370"/>
      <c r="AHL177" s="370"/>
      <c r="AHM177" s="370"/>
      <c r="AHN177" s="370"/>
      <c r="AHO177" s="370"/>
      <c r="AHP177" s="370"/>
      <c r="AHQ177" s="370"/>
      <c r="AHR177" s="370"/>
      <c r="AHS177" s="370"/>
      <c r="AHT177" s="370"/>
      <c r="AHU177" s="370"/>
      <c r="AHV177" s="370"/>
      <c r="AHW177" s="370"/>
      <c r="AHX177" s="370"/>
      <c r="AHY177" s="370"/>
      <c r="AHZ177" s="370"/>
      <c r="AIA177" s="370"/>
      <c r="AIB177" s="370"/>
      <c r="AIC177" s="370"/>
      <c r="AID177" s="370"/>
      <c r="AIE177" s="370"/>
      <c r="AIF177" s="370"/>
      <c r="AIG177" s="370"/>
      <c r="AIH177" s="370"/>
      <c r="AII177" s="370"/>
      <c r="AIJ177" s="370"/>
      <c r="AIK177" s="370"/>
      <c r="AIL177" s="370"/>
      <c r="AIM177" s="370"/>
      <c r="AIN177" s="370"/>
      <c r="AIO177" s="370"/>
      <c r="AIP177" s="370"/>
      <c r="AIQ177" s="370"/>
      <c r="AIR177" s="370"/>
      <c r="AIS177" s="370"/>
      <c r="AIT177" s="370"/>
      <c r="AIU177" s="370"/>
      <c r="AIV177" s="370"/>
      <c r="AIW177" s="370"/>
      <c r="AIX177" s="370"/>
      <c r="AIY177" s="370"/>
      <c r="AIZ177" s="370"/>
      <c r="AJA177" s="370"/>
      <c r="AJB177" s="370"/>
      <c r="AJC177" s="370"/>
      <c r="AJD177" s="370"/>
      <c r="AJE177" s="370"/>
      <c r="AJF177" s="370"/>
      <c r="AJG177" s="370"/>
      <c r="AJH177" s="370"/>
      <c r="AJI177" s="370"/>
      <c r="AJJ177" s="370"/>
      <c r="AJK177" s="370"/>
      <c r="AJL177" s="370"/>
      <c r="AJM177" s="370"/>
      <c r="AJN177" s="370"/>
      <c r="AJO177" s="370"/>
      <c r="AJP177" s="370"/>
      <c r="AJQ177" s="370"/>
      <c r="AJR177" s="370"/>
      <c r="AJS177" s="370"/>
      <c r="AJT177" s="370"/>
      <c r="AJU177" s="370"/>
      <c r="AJV177" s="370"/>
      <c r="AJW177" s="370"/>
      <c r="AJX177" s="370"/>
      <c r="AJY177" s="370"/>
      <c r="AJZ177" s="370"/>
      <c r="AKA177" s="370"/>
      <c r="AKB177" s="370"/>
      <c r="AKC177" s="370"/>
      <c r="AKD177" s="370"/>
      <c r="AKE177" s="370"/>
      <c r="AKF177" s="370"/>
      <c r="AKG177" s="370"/>
      <c r="AKH177" s="370"/>
      <c r="AKI177" s="370"/>
      <c r="AKJ177" s="370"/>
      <c r="AKK177" s="370"/>
      <c r="AKL177" s="370"/>
      <c r="AKM177" s="370"/>
      <c r="AKN177" s="370"/>
      <c r="AKO177" s="370"/>
      <c r="AKP177" s="370"/>
      <c r="AKQ177" s="370"/>
      <c r="AKR177" s="370"/>
      <c r="AKS177" s="370"/>
      <c r="AKT177" s="370"/>
      <c r="AKU177" s="370"/>
      <c r="AKV177" s="370"/>
      <c r="AKW177" s="370"/>
      <c r="AKX177" s="370"/>
      <c r="AKY177" s="370"/>
      <c r="AKZ177" s="370"/>
      <c r="ALA177" s="370"/>
      <c r="ALB177" s="370"/>
      <c r="ALC177" s="370"/>
      <c r="ALD177" s="370"/>
      <c r="ALE177" s="370"/>
      <c r="ALF177" s="370"/>
      <c r="ALG177" s="370"/>
      <c r="ALH177" s="370"/>
      <c r="ALI177" s="370"/>
      <c r="ALJ177" s="370"/>
      <c r="ALK177" s="370"/>
      <c r="ALL177" s="370"/>
      <c r="ALM177" s="370"/>
      <c r="ALN177" s="370"/>
      <c r="ALO177" s="370"/>
      <c r="ALP177" s="370"/>
      <c r="ALQ177" s="370"/>
      <c r="ALR177" s="370"/>
      <c r="ALS177" s="370"/>
      <c r="ALT177" s="370"/>
      <c r="ALU177" s="370"/>
      <c r="ALV177" s="370"/>
      <c r="ALW177" s="370"/>
      <c r="ALX177" s="370"/>
      <c r="ALY177" s="370"/>
      <c r="ALZ177" s="370"/>
      <c r="AMA177" s="370"/>
      <c r="AMB177" s="370"/>
      <c r="AMC177" s="370"/>
      <c r="AMD177" s="370"/>
      <c r="AME177" s="370"/>
      <c r="AMF177" s="370"/>
      <c r="AMG177" s="370"/>
      <c r="AMH177" s="370"/>
      <c r="AMI177" s="370"/>
      <c r="AMJ177" s="370"/>
      <c r="AMK177" s="370"/>
      <c r="AML177" s="370"/>
      <c r="AMM177" s="370"/>
      <c r="AMN177" s="370"/>
      <c r="AMO177" s="370"/>
      <c r="AMP177" s="370"/>
      <c r="AMQ177" s="370"/>
      <c r="AMR177" s="370"/>
      <c r="AMS177" s="370"/>
      <c r="AMT177" s="370"/>
      <c r="AMU177" s="370"/>
      <c r="AMV177" s="370"/>
      <c r="AMW177" s="370"/>
      <c r="AMX177" s="370"/>
      <c r="AMY177" s="370"/>
      <c r="AMZ177" s="370"/>
      <c r="ANA177" s="370"/>
      <c r="ANB177" s="370"/>
      <c r="ANC177" s="370"/>
      <c r="AND177" s="370"/>
      <c r="ANE177" s="370"/>
      <c r="ANF177" s="370"/>
      <c r="ANG177" s="370"/>
      <c r="ANH177" s="370"/>
      <c r="ANI177" s="370"/>
      <c r="ANJ177" s="370"/>
      <c r="ANK177" s="370"/>
      <c r="ANL177" s="370"/>
      <c r="ANM177" s="370"/>
      <c r="ANN177" s="370"/>
      <c r="ANO177" s="370"/>
      <c r="ANP177" s="370"/>
      <c r="ANQ177" s="370"/>
      <c r="ANR177" s="370"/>
      <c r="ANS177" s="370"/>
      <c r="ANT177" s="370"/>
      <c r="ANU177" s="370"/>
      <c r="ANV177" s="370"/>
      <c r="ANW177" s="370"/>
      <c r="ANX177" s="370"/>
      <c r="ANY177" s="370"/>
      <c r="ANZ177" s="370"/>
      <c r="AOA177" s="370"/>
      <c r="AOB177" s="370"/>
      <c r="AOC177" s="370"/>
      <c r="AOD177" s="370"/>
      <c r="AOE177" s="370"/>
      <c r="AOF177" s="370"/>
      <c r="AOG177" s="370"/>
      <c r="AOH177" s="370"/>
      <c r="AOI177" s="370"/>
      <c r="AOJ177" s="370"/>
      <c r="AOK177" s="370"/>
      <c r="AOL177" s="370"/>
      <c r="AOM177" s="370"/>
      <c r="AON177" s="370"/>
      <c r="AOO177" s="370"/>
      <c r="AOP177" s="370"/>
      <c r="AOQ177" s="370"/>
      <c r="AOR177" s="370"/>
      <c r="AOS177" s="370"/>
      <c r="AOT177" s="370"/>
      <c r="AOU177" s="370"/>
      <c r="AOV177" s="370"/>
      <c r="AOW177" s="370"/>
      <c r="AOX177" s="370"/>
      <c r="AOY177" s="370"/>
      <c r="AOZ177" s="370"/>
      <c r="APA177" s="370"/>
      <c r="APB177" s="370"/>
      <c r="APC177" s="370"/>
      <c r="APD177" s="370"/>
      <c r="APE177" s="370"/>
      <c r="APF177" s="370"/>
      <c r="APG177" s="370"/>
      <c r="APH177" s="370"/>
      <c r="API177" s="370"/>
      <c r="APJ177" s="370"/>
      <c r="APK177" s="370"/>
      <c r="APL177" s="370"/>
      <c r="APM177" s="370"/>
      <c r="APN177" s="370"/>
      <c r="APO177" s="370"/>
      <c r="APP177" s="370"/>
      <c r="APQ177" s="370"/>
      <c r="APR177" s="370"/>
      <c r="APS177" s="370"/>
      <c r="APT177" s="370"/>
      <c r="APU177" s="370"/>
      <c r="APV177" s="370"/>
      <c r="APW177" s="370"/>
      <c r="APX177" s="370"/>
      <c r="APY177" s="370"/>
      <c r="APZ177" s="370"/>
      <c r="AQA177" s="370"/>
      <c r="AQB177" s="370"/>
      <c r="AQC177" s="370"/>
      <c r="AQD177" s="370"/>
      <c r="AQE177" s="370"/>
      <c r="AQF177" s="370"/>
      <c r="AQG177" s="370"/>
      <c r="AQH177" s="370"/>
      <c r="AQI177" s="370"/>
      <c r="AQJ177" s="370"/>
      <c r="AQK177" s="370"/>
      <c r="AQL177" s="370"/>
      <c r="AQM177" s="370"/>
      <c r="AQN177" s="370"/>
      <c r="AQO177" s="370"/>
      <c r="AQP177" s="370"/>
      <c r="AQQ177" s="370"/>
      <c r="AQR177" s="370"/>
      <c r="AQS177" s="370"/>
      <c r="AQT177" s="370"/>
      <c r="AQU177" s="370"/>
      <c r="AQV177" s="370"/>
      <c r="AQW177" s="370"/>
      <c r="AQX177" s="370"/>
      <c r="AQY177" s="370"/>
      <c r="AQZ177" s="370"/>
      <c r="ARA177" s="370"/>
      <c r="ARB177" s="370"/>
      <c r="ARC177" s="370"/>
      <c r="ARD177" s="370"/>
      <c r="ARE177" s="370"/>
      <c r="ARF177" s="370"/>
      <c r="ARG177" s="370"/>
      <c r="ARH177" s="370"/>
      <c r="ARI177" s="370"/>
      <c r="ARJ177" s="370"/>
      <c r="ARK177" s="370"/>
      <c r="ARL177" s="370"/>
      <c r="ARM177" s="370"/>
      <c r="ARN177" s="370"/>
      <c r="ARO177" s="370"/>
      <c r="ARP177" s="370"/>
      <c r="ARQ177" s="370"/>
      <c r="ARR177" s="370"/>
      <c r="ARS177" s="370"/>
      <c r="ART177" s="370"/>
      <c r="ARU177" s="370"/>
      <c r="ARV177" s="370"/>
      <c r="ARW177" s="370"/>
      <c r="ARX177" s="370"/>
      <c r="ARY177" s="370"/>
      <c r="ARZ177" s="370"/>
      <c r="ASA177" s="370"/>
      <c r="ASB177" s="370"/>
      <c r="ASC177" s="370"/>
      <c r="ASD177" s="370"/>
      <c r="ASE177" s="370"/>
      <c r="ASF177" s="370"/>
      <c r="ASG177" s="370"/>
      <c r="ASH177" s="370"/>
      <c r="ASI177" s="370"/>
      <c r="ASJ177" s="370"/>
      <c r="ASK177" s="370"/>
      <c r="ASL177" s="370"/>
      <c r="ASM177" s="370"/>
      <c r="ASN177" s="370"/>
      <c r="ASO177" s="370"/>
      <c r="ASP177" s="370"/>
      <c r="ASQ177" s="370"/>
      <c r="ASR177" s="370"/>
      <c r="ASS177" s="370"/>
      <c r="AST177" s="370"/>
      <c r="ASU177" s="370"/>
      <c r="ASV177" s="370"/>
      <c r="ASW177" s="370"/>
      <c r="ASX177" s="370"/>
      <c r="ASY177" s="370"/>
      <c r="ASZ177" s="370"/>
      <c r="ATA177" s="370"/>
      <c r="ATB177" s="370"/>
      <c r="ATC177" s="370"/>
      <c r="ATD177" s="370"/>
      <c r="ATE177" s="370"/>
      <c r="ATF177" s="370"/>
      <c r="ATG177" s="370"/>
      <c r="ATH177" s="370"/>
      <c r="ATI177" s="370"/>
      <c r="ATJ177" s="370"/>
      <c r="ATK177" s="370"/>
      <c r="ATL177" s="370"/>
      <c r="ATM177" s="370"/>
      <c r="ATN177" s="370"/>
      <c r="ATO177" s="370"/>
      <c r="ATP177" s="370"/>
      <c r="ATQ177" s="370"/>
      <c r="ATR177" s="370"/>
      <c r="ATS177" s="370"/>
      <c r="ATT177" s="370"/>
      <c r="ATU177" s="370"/>
      <c r="ATV177" s="370"/>
      <c r="ATW177" s="370"/>
      <c r="ATX177" s="370"/>
      <c r="ATY177" s="370"/>
      <c r="ATZ177" s="370"/>
      <c r="AUA177" s="370"/>
      <c r="AUB177" s="370"/>
      <c r="AUC177" s="370"/>
      <c r="AUD177" s="370"/>
      <c r="AUE177" s="370"/>
      <c r="AUF177" s="370"/>
      <c r="AUG177" s="370"/>
      <c r="AUH177" s="370"/>
      <c r="AUI177" s="370"/>
      <c r="AUJ177" s="370"/>
      <c r="AUK177" s="370"/>
      <c r="AUL177" s="370"/>
      <c r="AUM177" s="370"/>
      <c r="AUN177" s="370"/>
      <c r="AUO177" s="370"/>
      <c r="AUP177" s="370"/>
      <c r="AUQ177" s="370"/>
      <c r="AUR177" s="370"/>
      <c r="AUS177" s="370"/>
      <c r="AUT177" s="370"/>
      <c r="AUU177" s="370"/>
      <c r="AUV177" s="370"/>
      <c r="AUW177" s="370"/>
      <c r="AUX177" s="370"/>
      <c r="AUY177" s="370"/>
      <c r="AUZ177" s="370"/>
      <c r="AVA177" s="370"/>
      <c r="AVB177" s="370"/>
      <c r="AVC177" s="370"/>
      <c r="AVD177" s="370"/>
      <c r="AVE177" s="370"/>
      <c r="AVF177" s="370"/>
      <c r="AVG177" s="370"/>
      <c r="AVH177" s="370"/>
      <c r="AVI177" s="370"/>
      <c r="AVJ177" s="370"/>
      <c r="AVK177" s="370"/>
      <c r="AVL177" s="370"/>
      <c r="AVM177" s="370"/>
      <c r="AVN177" s="370"/>
      <c r="AVO177" s="370"/>
      <c r="AVP177" s="370"/>
      <c r="AVQ177" s="370"/>
      <c r="AVR177" s="370"/>
      <c r="AVS177" s="370"/>
      <c r="AVT177" s="370"/>
      <c r="AVU177" s="370"/>
      <c r="AVV177" s="370"/>
      <c r="AVW177" s="370"/>
      <c r="AVX177" s="370"/>
      <c r="AVY177" s="370"/>
      <c r="AVZ177" s="370"/>
      <c r="AWA177" s="370"/>
      <c r="AWB177" s="370"/>
      <c r="AWC177" s="370"/>
      <c r="AWD177" s="370"/>
      <c r="AWE177" s="370"/>
      <c r="AWF177" s="370"/>
      <c r="AWG177" s="370"/>
      <c r="AWH177" s="370"/>
      <c r="AWI177" s="370"/>
      <c r="AWJ177" s="370"/>
      <c r="AWK177" s="370"/>
      <c r="AWL177" s="370"/>
      <c r="AWM177" s="370"/>
      <c r="AWN177" s="370"/>
      <c r="AWO177" s="370"/>
      <c r="AWP177" s="370"/>
      <c r="AWQ177" s="370"/>
      <c r="AWR177" s="370"/>
      <c r="AWS177" s="370"/>
      <c r="AWT177" s="370"/>
      <c r="AWU177" s="370"/>
      <c r="AWV177" s="370"/>
      <c r="AWW177" s="370"/>
      <c r="AWX177" s="370"/>
      <c r="AWY177" s="370"/>
      <c r="AWZ177" s="370"/>
      <c r="AXA177" s="370"/>
      <c r="AXB177" s="370"/>
      <c r="AXC177" s="370"/>
      <c r="AXD177" s="370"/>
      <c r="AXE177" s="370"/>
      <c r="AXF177" s="370"/>
      <c r="AXG177" s="370"/>
      <c r="AXH177" s="370"/>
      <c r="AXI177" s="370"/>
      <c r="AXJ177" s="370"/>
      <c r="AXK177" s="370"/>
      <c r="AXL177" s="370"/>
      <c r="AXM177" s="370"/>
      <c r="AXN177" s="370"/>
      <c r="AXO177" s="370"/>
      <c r="AXP177" s="370"/>
      <c r="AXQ177" s="370"/>
      <c r="AXR177" s="370"/>
      <c r="AXS177" s="370"/>
      <c r="AXT177" s="370"/>
      <c r="AXU177" s="370"/>
      <c r="AXV177" s="370"/>
      <c r="AXW177" s="370"/>
      <c r="AXX177" s="370"/>
      <c r="AXY177" s="370"/>
      <c r="AXZ177" s="370"/>
      <c r="AYA177" s="370"/>
      <c r="AYB177" s="370"/>
      <c r="AYC177" s="370"/>
      <c r="AYD177" s="370"/>
      <c r="AYE177" s="370"/>
      <c r="AYF177" s="370"/>
      <c r="AYG177" s="370"/>
      <c r="AYH177" s="370"/>
      <c r="AYI177" s="370"/>
      <c r="AYJ177" s="370"/>
      <c r="AYK177" s="370"/>
      <c r="AYL177" s="370"/>
      <c r="AYM177" s="370"/>
      <c r="AYN177" s="370"/>
      <c r="AYO177" s="370"/>
      <c r="AYP177" s="370"/>
      <c r="AYQ177" s="370"/>
      <c r="AYR177" s="370"/>
      <c r="AYS177" s="370"/>
      <c r="AYT177" s="370"/>
      <c r="AYU177" s="370"/>
      <c r="AYV177" s="370"/>
      <c r="AYW177" s="370"/>
      <c r="AYX177" s="370"/>
      <c r="AYY177" s="370"/>
      <c r="AYZ177" s="370"/>
      <c r="AZA177" s="370"/>
      <c r="AZB177" s="370"/>
      <c r="AZC177" s="370"/>
      <c r="AZD177" s="370"/>
      <c r="AZE177" s="370"/>
      <c r="AZF177" s="370"/>
      <c r="AZG177" s="370"/>
      <c r="AZH177" s="370"/>
      <c r="AZI177" s="370"/>
      <c r="AZJ177" s="370"/>
      <c r="AZK177" s="370"/>
      <c r="AZL177" s="370"/>
      <c r="AZM177" s="370"/>
      <c r="AZN177" s="370"/>
      <c r="AZO177" s="370"/>
      <c r="AZP177" s="370"/>
      <c r="AZQ177" s="370"/>
      <c r="AZR177" s="370"/>
      <c r="AZS177" s="370"/>
      <c r="AZT177" s="370"/>
      <c r="AZU177" s="370"/>
      <c r="AZV177" s="370"/>
      <c r="AZW177" s="370"/>
      <c r="AZX177" s="370"/>
      <c r="AZY177" s="370"/>
      <c r="AZZ177" s="370"/>
      <c r="BAA177" s="370"/>
      <c r="BAB177" s="370"/>
      <c r="BAC177" s="370"/>
      <c r="BAD177" s="370"/>
      <c r="BAE177" s="370"/>
      <c r="BAF177" s="370"/>
      <c r="BAG177" s="370"/>
      <c r="BAH177" s="370"/>
      <c r="BAI177" s="370"/>
      <c r="BAJ177" s="370"/>
      <c r="BAK177" s="370"/>
      <c r="BAL177" s="370"/>
      <c r="BAM177" s="370"/>
      <c r="BAN177" s="370"/>
      <c r="BAO177" s="370"/>
      <c r="BAP177" s="370"/>
      <c r="BAQ177" s="370"/>
      <c r="BAR177" s="370"/>
      <c r="BAS177" s="370"/>
      <c r="BAT177" s="370"/>
      <c r="BAU177" s="370"/>
      <c r="BAV177" s="370"/>
      <c r="BAW177" s="370"/>
      <c r="BAX177" s="370"/>
      <c r="BAY177" s="370"/>
      <c r="BAZ177" s="370"/>
      <c r="BBA177" s="370"/>
      <c r="BBB177" s="370"/>
      <c r="BBC177" s="370"/>
      <c r="BBD177" s="370"/>
      <c r="BBE177" s="370"/>
      <c r="BBF177" s="370"/>
      <c r="BBG177" s="370"/>
      <c r="BBH177" s="370"/>
      <c r="BBI177" s="370"/>
      <c r="BBJ177" s="370"/>
      <c r="BBK177" s="370"/>
      <c r="BBL177" s="370"/>
      <c r="BBM177" s="370"/>
      <c r="BBN177" s="370"/>
      <c r="BBO177" s="370"/>
      <c r="BBP177" s="370"/>
      <c r="BBQ177" s="370"/>
      <c r="BBR177" s="370"/>
      <c r="BBS177" s="370"/>
      <c r="BBT177" s="370"/>
      <c r="BBU177" s="370"/>
      <c r="BBV177" s="370"/>
      <c r="BBW177" s="370"/>
      <c r="BBX177" s="370"/>
      <c r="BBY177" s="370"/>
      <c r="BBZ177" s="370"/>
      <c r="BCA177" s="370"/>
      <c r="BCB177" s="370"/>
      <c r="BCC177" s="370"/>
      <c r="BCD177" s="370"/>
      <c r="BCE177" s="370"/>
      <c r="BCF177" s="370"/>
      <c r="BCG177" s="370"/>
      <c r="BCH177" s="370"/>
      <c r="BCI177" s="370"/>
      <c r="BCJ177" s="370"/>
      <c r="BCK177" s="370"/>
      <c r="BCL177" s="370"/>
      <c r="BCM177" s="370"/>
      <c r="BCN177" s="370"/>
      <c r="BCO177" s="370"/>
      <c r="BCP177" s="370"/>
      <c r="BCQ177" s="370"/>
      <c r="BCR177" s="370"/>
      <c r="BCS177" s="370"/>
      <c r="BCT177" s="370"/>
      <c r="BCU177" s="370"/>
      <c r="BCV177" s="370"/>
      <c r="BCW177" s="370"/>
      <c r="BCX177" s="370"/>
      <c r="BCY177" s="370"/>
      <c r="BCZ177" s="370"/>
      <c r="BDA177" s="370"/>
      <c r="BDB177" s="370"/>
      <c r="BDC177" s="370"/>
      <c r="BDD177" s="370"/>
      <c r="BDE177" s="370"/>
      <c r="BDF177" s="370"/>
      <c r="BDG177" s="370"/>
      <c r="BDH177" s="370"/>
      <c r="BDI177" s="370"/>
      <c r="BDJ177" s="370"/>
      <c r="BDK177" s="370"/>
      <c r="BDL177" s="370"/>
      <c r="BDM177" s="370"/>
      <c r="BDN177" s="370"/>
      <c r="BDO177" s="370"/>
      <c r="BDP177" s="370"/>
      <c r="BDQ177" s="370"/>
      <c r="BDR177" s="370"/>
      <c r="BDS177" s="370"/>
      <c r="BDT177" s="370"/>
      <c r="BDU177" s="370"/>
      <c r="BDV177" s="370"/>
      <c r="BDW177" s="370"/>
      <c r="BDX177" s="370"/>
      <c r="BDY177" s="370"/>
      <c r="BDZ177" s="370"/>
      <c r="BEA177" s="370"/>
      <c r="BEB177" s="370"/>
      <c r="BEC177" s="370"/>
      <c r="BED177" s="370"/>
      <c r="BEE177" s="370"/>
      <c r="BEF177" s="370"/>
      <c r="BEG177" s="370"/>
      <c r="BEH177" s="370"/>
      <c r="BEI177" s="370"/>
      <c r="BEJ177" s="370"/>
      <c r="BEK177" s="370"/>
      <c r="BEL177" s="370"/>
      <c r="BEM177" s="370"/>
      <c r="BEN177" s="370"/>
      <c r="BEO177" s="370"/>
      <c r="BEP177" s="370"/>
      <c r="BEQ177" s="370"/>
      <c r="BER177" s="370"/>
      <c r="BES177" s="370"/>
      <c r="BET177" s="370"/>
      <c r="BEU177" s="370"/>
      <c r="BEV177" s="370"/>
      <c r="BEW177" s="370"/>
      <c r="BEX177" s="370"/>
      <c r="BEY177" s="370"/>
      <c r="BEZ177" s="370"/>
      <c r="BFA177" s="370"/>
      <c r="BFB177" s="370"/>
      <c r="BFC177" s="370"/>
      <c r="BFD177" s="370"/>
      <c r="BFE177" s="370"/>
      <c r="BFF177" s="370"/>
      <c r="BFG177" s="370"/>
      <c r="BFH177" s="370"/>
      <c r="BFI177" s="370"/>
      <c r="BFJ177" s="370"/>
      <c r="BFK177" s="370"/>
      <c r="BFL177" s="370"/>
      <c r="BFM177" s="370"/>
      <c r="BFN177" s="370"/>
      <c r="BFO177" s="370"/>
      <c r="BFP177" s="370"/>
      <c r="BFQ177" s="370"/>
      <c r="BFR177" s="370"/>
      <c r="BFS177" s="370"/>
      <c r="BFT177" s="370"/>
      <c r="BFU177" s="370"/>
      <c r="BFV177" s="370"/>
      <c r="BFW177" s="370"/>
      <c r="BFX177" s="370"/>
      <c r="BFY177" s="370"/>
      <c r="BFZ177" s="370"/>
      <c r="BGA177" s="370"/>
      <c r="BGB177" s="370"/>
      <c r="BGC177" s="370"/>
      <c r="BGD177" s="370"/>
      <c r="BGE177" s="370"/>
      <c r="BGF177" s="370"/>
      <c r="BGG177" s="370"/>
      <c r="BGH177" s="370"/>
      <c r="BGI177" s="370"/>
      <c r="BGJ177" s="370"/>
      <c r="BGK177" s="370"/>
      <c r="BGL177" s="370"/>
      <c r="BGM177" s="370"/>
      <c r="BGN177" s="370"/>
      <c r="BGO177" s="370"/>
      <c r="BGP177" s="370"/>
      <c r="BGQ177" s="370"/>
      <c r="BGR177" s="370"/>
      <c r="BGS177" s="370"/>
      <c r="BGT177" s="370"/>
      <c r="BGU177" s="370"/>
      <c r="BGV177" s="370"/>
      <c r="BGW177" s="370"/>
      <c r="BGX177" s="370"/>
      <c r="BGY177" s="370"/>
      <c r="BGZ177" s="370"/>
      <c r="BHA177" s="370"/>
      <c r="BHB177" s="370"/>
      <c r="BHC177" s="370"/>
      <c r="BHD177" s="370"/>
      <c r="BHE177" s="370"/>
      <c r="BHF177" s="370"/>
      <c r="BHG177" s="370"/>
      <c r="BHH177" s="370"/>
      <c r="BHI177" s="370"/>
      <c r="BHJ177" s="370"/>
      <c r="BHK177" s="370"/>
      <c r="BHL177" s="370"/>
      <c r="BHM177" s="370"/>
      <c r="BHN177" s="370"/>
      <c r="BHO177" s="370"/>
      <c r="BHP177" s="370"/>
      <c r="BHQ177" s="370"/>
      <c r="BHR177" s="370"/>
      <c r="BHS177" s="370"/>
      <c r="BHT177" s="370"/>
      <c r="BHU177" s="370"/>
      <c r="BHV177" s="370"/>
      <c r="BHW177" s="370"/>
      <c r="BHX177" s="370"/>
      <c r="BHY177" s="370"/>
      <c r="BHZ177" s="370"/>
      <c r="BIA177" s="370"/>
      <c r="BIB177" s="370"/>
      <c r="BIC177" s="370"/>
      <c r="BID177" s="370"/>
      <c r="BIE177" s="370"/>
      <c r="BIF177" s="370"/>
      <c r="BIG177" s="370"/>
      <c r="BIH177" s="370"/>
      <c r="BII177" s="370"/>
      <c r="BIJ177" s="370"/>
      <c r="BIK177" s="370"/>
      <c r="BIL177" s="370"/>
      <c r="BIM177" s="370"/>
      <c r="BIN177" s="370"/>
      <c r="BIO177" s="370"/>
      <c r="BIP177" s="370"/>
      <c r="BIQ177" s="370"/>
      <c r="BIR177" s="370"/>
      <c r="BIS177" s="370"/>
      <c r="BIT177" s="370"/>
      <c r="BIU177" s="370"/>
      <c r="BIV177" s="370"/>
      <c r="BIW177" s="370"/>
      <c r="BIX177" s="370"/>
      <c r="BIY177" s="370"/>
      <c r="BIZ177" s="370"/>
      <c r="BJA177" s="370"/>
    </row>
    <row r="178" spans="1:1613" ht="15.75" thickTop="1" x14ac:dyDescent="0.25">
      <c r="A178" s="571" t="s">
        <v>248</v>
      </c>
      <c r="B178" s="572"/>
      <c r="C178" s="573"/>
      <c r="D178" s="250"/>
      <c r="E178" s="250"/>
      <c r="F178" s="250"/>
      <c r="G178" s="25"/>
      <c r="H178" s="49"/>
      <c r="I178" s="250"/>
      <c r="J178" s="250"/>
      <c r="K178" s="250"/>
      <c r="L178" s="250"/>
      <c r="M178" s="250"/>
      <c r="N178" s="250"/>
      <c r="O178" s="250"/>
      <c r="P178" s="25"/>
      <c r="Q178" s="272"/>
      <c r="R178" s="250"/>
    </row>
    <row r="179" spans="1:1613" x14ac:dyDescent="0.25">
      <c r="A179" s="127">
        <v>530</v>
      </c>
      <c r="B179" s="42">
        <v>8215</v>
      </c>
      <c r="C179" s="135" t="s">
        <v>266</v>
      </c>
      <c r="D179" s="250">
        <v>25759.200000000001</v>
      </c>
      <c r="E179" s="24">
        <v>732</v>
      </c>
      <c r="F179" s="251">
        <v>13209.16</v>
      </c>
      <c r="G179" s="25">
        <v>7023.5</v>
      </c>
      <c r="H179" s="49">
        <v>20000</v>
      </c>
      <c r="I179" s="250">
        <v>100</v>
      </c>
      <c r="J179" s="250">
        <v>266.25</v>
      </c>
      <c r="K179" s="250">
        <v>0</v>
      </c>
      <c r="L179" s="250"/>
      <c r="M179" s="250"/>
      <c r="N179" s="250"/>
      <c r="O179" s="250"/>
      <c r="P179" s="25">
        <f t="shared" ref="P179:P191" si="31">SUM(I179:O179)</f>
        <v>366.25</v>
      </c>
      <c r="Q179" s="272">
        <v>15000</v>
      </c>
      <c r="R179" s="250"/>
    </row>
    <row r="180" spans="1:1613" x14ac:dyDescent="0.25">
      <c r="A180" s="127">
        <v>530</v>
      </c>
      <c r="B180" s="42">
        <v>8230</v>
      </c>
      <c r="C180" s="135" t="s">
        <v>267</v>
      </c>
      <c r="D180" s="250">
        <v>103704.24</v>
      </c>
      <c r="E180" s="24">
        <v>107250.92</v>
      </c>
      <c r="F180" s="251">
        <v>145839.57</v>
      </c>
      <c r="G180" s="25">
        <v>79159.360000000001</v>
      </c>
      <c r="H180" s="49">
        <v>135000</v>
      </c>
      <c r="I180" s="250">
        <v>56686.5</v>
      </c>
      <c r="J180" s="250">
        <v>11352.12</v>
      </c>
      <c r="K180" s="250">
        <v>0</v>
      </c>
      <c r="L180" s="250"/>
      <c r="M180" s="250"/>
      <c r="N180" s="250">
        <v>79475.289999999994</v>
      </c>
      <c r="O180" s="250"/>
      <c r="P180" s="25">
        <f t="shared" si="31"/>
        <v>147513.90999999997</v>
      </c>
      <c r="Q180" s="496">
        <v>135000</v>
      </c>
      <c r="R180" s="250"/>
    </row>
    <row r="181" spans="1:1613" x14ac:dyDescent="0.25">
      <c r="A181" s="127">
        <v>530</v>
      </c>
      <c r="B181" s="42">
        <v>8250</v>
      </c>
      <c r="C181" s="135" t="s">
        <v>344</v>
      </c>
      <c r="D181" s="250">
        <v>0</v>
      </c>
      <c r="E181" s="24">
        <v>0</v>
      </c>
      <c r="F181" s="251">
        <v>1196.56</v>
      </c>
      <c r="G181" s="25">
        <v>0</v>
      </c>
      <c r="H181" s="49"/>
      <c r="I181" s="250"/>
      <c r="J181" s="250">
        <v>0</v>
      </c>
      <c r="K181" s="250">
        <v>0</v>
      </c>
      <c r="L181" s="250"/>
      <c r="M181" s="250"/>
      <c r="N181" s="250"/>
      <c r="O181" s="250"/>
      <c r="P181" s="25">
        <f t="shared" si="31"/>
        <v>0</v>
      </c>
      <c r="Q181" s="272">
        <v>0</v>
      </c>
      <c r="R181" s="250"/>
    </row>
    <row r="182" spans="1:1613" x14ac:dyDescent="0.25">
      <c r="A182" s="127">
        <v>530</v>
      </c>
      <c r="B182" s="42">
        <v>8300</v>
      </c>
      <c r="C182" s="135" t="s">
        <v>268</v>
      </c>
      <c r="D182" s="250">
        <v>6483.38</v>
      </c>
      <c r="E182" s="24">
        <v>6662.4</v>
      </c>
      <c r="F182" s="251">
        <v>5111.37</v>
      </c>
      <c r="G182" s="25">
        <v>5057.3599999999997</v>
      </c>
      <c r="H182" s="49">
        <v>5000</v>
      </c>
      <c r="I182" s="250">
        <v>3310.55</v>
      </c>
      <c r="J182" s="250">
        <v>471.12</v>
      </c>
      <c r="K182" s="250">
        <v>347.9</v>
      </c>
      <c r="L182" s="250">
        <v>401.39</v>
      </c>
      <c r="M182" s="250">
        <v>319.95999999999998</v>
      </c>
      <c r="N182" s="250">
        <v>246.97</v>
      </c>
      <c r="O182" s="250"/>
      <c r="P182" s="25">
        <f t="shared" si="31"/>
        <v>5097.8900000000003</v>
      </c>
      <c r="Q182" s="272">
        <v>6000</v>
      </c>
      <c r="R182" s="250"/>
    </row>
    <row r="183" spans="1:1613" x14ac:dyDescent="0.25">
      <c r="A183" s="127">
        <v>530</v>
      </c>
      <c r="B183" s="42">
        <v>8325</v>
      </c>
      <c r="C183" s="135" t="s">
        <v>269</v>
      </c>
      <c r="D183" s="250">
        <v>14302.54</v>
      </c>
      <c r="E183" s="24">
        <v>17363.87</v>
      </c>
      <c r="F183" s="251">
        <v>6491.29</v>
      </c>
      <c r="G183" s="25">
        <v>6117.49</v>
      </c>
      <c r="H183" s="49">
        <v>14000</v>
      </c>
      <c r="I183" s="250">
        <v>23677.07</v>
      </c>
      <c r="J183" s="250">
        <v>12076.2</v>
      </c>
      <c r="K183" s="250">
        <v>4889.6000000000004</v>
      </c>
      <c r="L183" s="250">
        <v>4000</v>
      </c>
      <c r="M183" s="250"/>
      <c r="N183" s="250"/>
      <c r="O183" s="250"/>
      <c r="P183" s="25">
        <f t="shared" si="31"/>
        <v>44642.87</v>
      </c>
      <c r="Q183" s="372">
        <v>15000</v>
      </c>
      <c r="R183" s="250"/>
    </row>
    <row r="184" spans="1:1613" x14ac:dyDescent="0.25">
      <c r="A184" s="127">
        <v>530</v>
      </c>
      <c r="B184" s="42">
        <v>8330</v>
      </c>
      <c r="C184" s="135" t="s">
        <v>270</v>
      </c>
      <c r="D184" s="250">
        <v>22626.45</v>
      </c>
      <c r="E184" s="24">
        <v>15250.61</v>
      </c>
      <c r="F184" s="251">
        <v>15582.58</v>
      </c>
      <c r="G184" s="25">
        <v>14541.89</v>
      </c>
      <c r="H184" s="49">
        <v>10000</v>
      </c>
      <c r="I184" s="250">
        <v>7416.54</v>
      </c>
      <c r="J184" s="250">
        <v>3699.45</v>
      </c>
      <c r="K184" s="250">
        <v>1011.27</v>
      </c>
      <c r="L184" s="250">
        <v>4609.99</v>
      </c>
      <c r="M184" s="250">
        <v>1646.89</v>
      </c>
      <c r="N184" s="250">
        <v>514.02</v>
      </c>
      <c r="O184" s="250"/>
      <c r="P184" s="25">
        <f t="shared" si="31"/>
        <v>18898.16</v>
      </c>
      <c r="Q184" s="272">
        <v>15000</v>
      </c>
      <c r="R184" s="250"/>
    </row>
    <row r="185" spans="1:1613" x14ac:dyDescent="0.25">
      <c r="A185" s="127">
        <v>530</v>
      </c>
      <c r="B185" s="42">
        <v>8335</v>
      </c>
      <c r="C185" s="135" t="s">
        <v>271</v>
      </c>
      <c r="D185" s="250">
        <v>34745</v>
      </c>
      <c r="E185" s="24">
        <v>25677.75</v>
      </c>
      <c r="F185" s="251">
        <v>39242.769999999997</v>
      </c>
      <c r="G185" s="25">
        <v>16953.75</v>
      </c>
      <c r="H185" s="49">
        <v>20000</v>
      </c>
      <c r="I185" s="250">
        <v>6242</v>
      </c>
      <c r="J185" s="250">
        <v>7768</v>
      </c>
      <c r="K185" s="250">
        <v>540</v>
      </c>
      <c r="L185" s="250">
        <v>0</v>
      </c>
      <c r="M185" s="250">
        <v>1150</v>
      </c>
      <c r="N185" s="250">
        <v>650</v>
      </c>
      <c r="O185" s="250"/>
      <c r="P185" s="25">
        <f t="shared" si="31"/>
        <v>16350</v>
      </c>
      <c r="Q185" s="272">
        <v>18000</v>
      </c>
      <c r="R185" s="250"/>
    </row>
    <row r="186" spans="1:1613" x14ac:dyDescent="0.25">
      <c r="A186" s="127">
        <v>530</v>
      </c>
      <c r="B186" s="42">
        <v>8425</v>
      </c>
      <c r="C186" s="135" t="s">
        <v>185</v>
      </c>
      <c r="D186" s="250">
        <v>353</v>
      </c>
      <c r="E186" s="24">
        <v>369</v>
      </c>
      <c r="F186" s="251">
        <v>189</v>
      </c>
      <c r="G186" s="25">
        <v>0</v>
      </c>
      <c r="H186" s="49">
        <v>0</v>
      </c>
      <c r="I186" s="250">
        <v>0</v>
      </c>
      <c r="J186" s="250">
        <v>0</v>
      </c>
      <c r="K186" s="250">
        <v>0</v>
      </c>
      <c r="L186" s="250">
        <v>0</v>
      </c>
      <c r="M186" s="250">
        <v>0</v>
      </c>
      <c r="N186" s="250"/>
      <c r="O186" s="250"/>
      <c r="P186" s="25">
        <f t="shared" si="31"/>
        <v>0</v>
      </c>
      <c r="Q186" s="272">
        <v>0</v>
      </c>
      <c r="R186" s="250"/>
    </row>
    <row r="187" spans="1:1613" x14ac:dyDescent="0.25">
      <c r="A187" s="127">
        <v>530</v>
      </c>
      <c r="B187" s="42">
        <v>8440</v>
      </c>
      <c r="C187" s="135" t="s">
        <v>272</v>
      </c>
      <c r="D187" s="250">
        <v>79636.44</v>
      </c>
      <c r="E187" s="24">
        <v>87973.08</v>
      </c>
      <c r="F187" s="251">
        <v>86479.13</v>
      </c>
      <c r="G187" s="25">
        <v>63254.13</v>
      </c>
      <c r="H187" s="49">
        <v>85000</v>
      </c>
      <c r="I187" s="250">
        <v>34041.9</v>
      </c>
      <c r="J187" s="250">
        <v>4998.2299999999996</v>
      </c>
      <c r="K187" s="250">
        <v>5379.47</v>
      </c>
      <c r="L187" s="250">
        <v>5235.13</v>
      </c>
      <c r="M187" s="250">
        <v>6257.14</v>
      </c>
      <c r="N187" s="250">
        <v>6176</v>
      </c>
      <c r="O187" s="250"/>
      <c r="P187" s="25">
        <f t="shared" si="31"/>
        <v>62087.87</v>
      </c>
      <c r="Q187" s="272">
        <v>65000</v>
      </c>
      <c r="R187" s="250"/>
    </row>
    <row r="188" spans="1:1613" x14ac:dyDescent="0.25">
      <c r="A188" s="127">
        <v>530</v>
      </c>
      <c r="B188" s="42">
        <v>8445</v>
      </c>
      <c r="C188" s="135" t="s">
        <v>273</v>
      </c>
      <c r="D188" s="250">
        <v>20269.740000000002</v>
      </c>
      <c r="E188" s="24">
        <v>14040.35</v>
      </c>
      <c r="F188" s="251">
        <v>17361.3</v>
      </c>
      <c r="G188" s="25">
        <v>19952.73</v>
      </c>
      <c r="H188" s="49">
        <v>15000</v>
      </c>
      <c r="I188" s="250">
        <v>9669.1299999999992</v>
      </c>
      <c r="J188" s="250">
        <v>1140</v>
      </c>
      <c r="K188" s="250">
        <v>1140</v>
      </c>
      <c r="L188" s="250">
        <v>130.85</v>
      </c>
      <c r="M188" s="250">
        <v>151.25</v>
      </c>
      <c r="N188" s="250">
        <v>687</v>
      </c>
      <c r="O188" s="250"/>
      <c r="P188" s="25">
        <f t="shared" si="31"/>
        <v>12918.23</v>
      </c>
      <c r="Q188" s="496">
        <f>20000+50000</f>
        <v>70000</v>
      </c>
      <c r="R188" s="250"/>
    </row>
    <row r="189" spans="1:1613" x14ac:dyDescent="0.25">
      <c r="A189" s="127">
        <v>530</v>
      </c>
      <c r="B189" s="42">
        <v>8450</v>
      </c>
      <c r="C189" s="135" t="s">
        <v>274</v>
      </c>
      <c r="D189" s="250">
        <v>17545.53</v>
      </c>
      <c r="E189" s="24">
        <v>23798.04</v>
      </c>
      <c r="F189" s="251">
        <v>27495.72</v>
      </c>
      <c r="G189" s="25">
        <v>19682.57</v>
      </c>
      <c r="H189" s="49">
        <v>20000</v>
      </c>
      <c r="I189" s="250">
        <v>12692.11</v>
      </c>
      <c r="J189" s="250">
        <v>2978.34</v>
      </c>
      <c r="K189" s="250">
        <v>1891.19</v>
      </c>
      <c r="L189" s="250">
        <v>1052.72</v>
      </c>
      <c r="M189" s="250">
        <v>5292.95</v>
      </c>
      <c r="N189" s="250">
        <v>2302.04</v>
      </c>
      <c r="O189" s="250"/>
      <c r="P189" s="25">
        <f t="shared" si="31"/>
        <v>26209.350000000002</v>
      </c>
      <c r="Q189" s="272">
        <v>20000</v>
      </c>
      <c r="R189" s="250"/>
    </row>
    <row r="190" spans="1:1613" x14ac:dyDescent="0.25">
      <c r="A190" s="127">
        <v>530</v>
      </c>
      <c r="B190" s="42">
        <v>8460</v>
      </c>
      <c r="C190" s="135" t="s">
        <v>275</v>
      </c>
      <c r="D190" s="251">
        <v>3737.28</v>
      </c>
      <c r="E190" s="24">
        <v>3816.88</v>
      </c>
      <c r="F190" s="251">
        <v>6966.99</v>
      </c>
      <c r="G190" s="25">
        <v>3464.44</v>
      </c>
      <c r="H190" s="49">
        <v>3000</v>
      </c>
      <c r="I190" s="250">
        <v>463.44</v>
      </c>
      <c r="J190" s="250">
        <v>0</v>
      </c>
      <c r="K190" s="250">
        <v>1730</v>
      </c>
      <c r="L190" s="250">
        <v>0</v>
      </c>
      <c r="M190" s="250">
        <v>0</v>
      </c>
      <c r="N190" s="250"/>
      <c r="O190" s="250"/>
      <c r="P190" s="25">
        <f t="shared" si="31"/>
        <v>2193.44</v>
      </c>
      <c r="Q190" s="272">
        <v>3000</v>
      </c>
      <c r="R190" s="250"/>
    </row>
    <row r="191" spans="1:1613" ht="15.75" thickBot="1" x14ac:dyDescent="0.3">
      <c r="A191" s="127">
        <v>530</v>
      </c>
      <c r="B191" s="42">
        <v>8470</v>
      </c>
      <c r="C191" s="135" t="s">
        <v>276</v>
      </c>
      <c r="D191" s="250">
        <v>4810.1400000000003</v>
      </c>
      <c r="E191" s="24">
        <v>5387.41</v>
      </c>
      <c r="F191" s="251">
        <v>2191.23</v>
      </c>
      <c r="G191" s="25">
        <v>4312.45</v>
      </c>
      <c r="H191" s="49">
        <v>5000</v>
      </c>
      <c r="I191" s="250">
        <v>5182.6499999999996</v>
      </c>
      <c r="J191" s="250">
        <v>2930.26</v>
      </c>
      <c r="K191" s="250">
        <v>8397.5</v>
      </c>
      <c r="L191" s="250">
        <v>12438.5</v>
      </c>
      <c r="M191" s="250">
        <v>1637.5</v>
      </c>
      <c r="N191" s="250">
        <v>33.94</v>
      </c>
      <c r="O191" s="250"/>
      <c r="P191" s="25">
        <f t="shared" si="31"/>
        <v>30620.35</v>
      </c>
      <c r="Q191" s="272">
        <v>25000</v>
      </c>
      <c r="R191" s="250"/>
    </row>
    <row r="192" spans="1:1613" s="14" customFormat="1" ht="16.5" thickTop="1" thickBot="1" x14ac:dyDescent="0.3">
      <c r="A192" s="92"/>
      <c r="B192" s="112"/>
      <c r="C192" s="141" t="s">
        <v>249</v>
      </c>
      <c r="D192" s="114">
        <f t="shared" ref="D192:Q192" si="32">SUM(D179:D191)</f>
        <v>333972.94000000006</v>
      </c>
      <c r="E192" s="114">
        <f t="shared" si="32"/>
        <v>308322.30999999994</v>
      </c>
      <c r="F192" s="114">
        <f t="shared" si="32"/>
        <v>367356.66999999993</v>
      </c>
      <c r="G192" s="115">
        <f t="shared" si="32"/>
        <v>239519.67000000004</v>
      </c>
      <c r="H192" s="113">
        <f t="shared" si="32"/>
        <v>332000</v>
      </c>
      <c r="I192" s="114">
        <f t="shared" si="32"/>
        <v>159481.88999999998</v>
      </c>
      <c r="J192" s="114">
        <f t="shared" si="32"/>
        <v>47679.969999999994</v>
      </c>
      <c r="K192" s="114">
        <f t="shared" si="32"/>
        <v>25326.93</v>
      </c>
      <c r="L192" s="114">
        <f t="shared" si="32"/>
        <v>27868.58</v>
      </c>
      <c r="M192" s="114">
        <f t="shared" si="32"/>
        <v>16455.690000000002</v>
      </c>
      <c r="N192" s="114">
        <f t="shared" si="32"/>
        <v>90085.26</v>
      </c>
      <c r="O192" s="114">
        <f t="shared" si="32"/>
        <v>0</v>
      </c>
      <c r="P192" s="115">
        <f t="shared" si="32"/>
        <v>366898.31999999995</v>
      </c>
      <c r="Q192" s="278">
        <f t="shared" si="32"/>
        <v>387000</v>
      </c>
      <c r="R192" s="132"/>
      <c r="S192" s="370"/>
      <c r="T192" s="370"/>
      <c r="U192" s="370"/>
      <c r="V192" s="370"/>
      <c r="W192" s="370"/>
      <c r="X192" s="370"/>
      <c r="Y192" s="370"/>
      <c r="Z192" s="370"/>
      <c r="AA192" s="370"/>
      <c r="AB192" s="370"/>
      <c r="AC192" s="370"/>
      <c r="AD192" s="370"/>
      <c r="AE192" s="370"/>
      <c r="AF192" s="370"/>
      <c r="AG192" s="370"/>
      <c r="AH192" s="370"/>
      <c r="AI192" s="370"/>
      <c r="AJ192" s="370"/>
      <c r="AK192" s="370"/>
      <c r="AL192" s="370"/>
      <c r="AM192" s="370"/>
      <c r="AN192" s="370"/>
      <c r="AO192" s="370"/>
      <c r="AP192" s="370"/>
      <c r="AQ192" s="370"/>
      <c r="AR192" s="370"/>
      <c r="AS192" s="370"/>
      <c r="AT192" s="370"/>
      <c r="AU192" s="370"/>
      <c r="AV192" s="370"/>
      <c r="AW192" s="370"/>
      <c r="AX192" s="370"/>
      <c r="AY192" s="370"/>
      <c r="AZ192" s="370"/>
      <c r="BA192" s="370"/>
      <c r="BB192" s="370"/>
      <c r="BC192" s="370"/>
      <c r="BD192" s="370"/>
      <c r="BE192" s="370"/>
      <c r="BF192" s="370"/>
      <c r="BG192" s="370"/>
      <c r="BH192" s="370"/>
      <c r="BI192" s="370"/>
      <c r="BJ192" s="370"/>
      <c r="BK192" s="370"/>
      <c r="BL192" s="370"/>
      <c r="BM192" s="370"/>
      <c r="BN192" s="370"/>
      <c r="BO192" s="370"/>
      <c r="BP192" s="370"/>
      <c r="BQ192" s="370"/>
      <c r="BR192" s="370"/>
      <c r="BS192" s="370"/>
      <c r="BT192" s="370"/>
      <c r="BU192" s="370"/>
      <c r="BV192" s="370"/>
      <c r="BW192" s="370"/>
      <c r="BX192" s="370"/>
      <c r="BY192" s="370"/>
      <c r="BZ192" s="370"/>
      <c r="CA192" s="370"/>
      <c r="CB192" s="370"/>
      <c r="CC192" s="370"/>
      <c r="CD192" s="370"/>
      <c r="CE192" s="370"/>
      <c r="CF192" s="370"/>
      <c r="CG192" s="370"/>
      <c r="CH192" s="370"/>
      <c r="CI192" s="370"/>
      <c r="CJ192" s="370"/>
      <c r="CK192" s="370"/>
      <c r="CL192" s="370"/>
      <c r="CM192" s="370"/>
      <c r="CN192" s="370"/>
      <c r="CO192" s="370"/>
      <c r="CP192" s="370"/>
      <c r="CQ192" s="370"/>
      <c r="CR192" s="370"/>
      <c r="CS192" s="370"/>
      <c r="CT192" s="370"/>
      <c r="CU192" s="370"/>
      <c r="CV192" s="370"/>
      <c r="CW192" s="370"/>
      <c r="CX192" s="370"/>
      <c r="CY192" s="370"/>
      <c r="CZ192" s="370"/>
      <c r="DA192" s="370"/>
      <c r="DB192" s="370"/>
      <c r="DC192" s="370"/>
      <c r="DD192" s="370"/>
      <c r="DE192" s="370"/>
      <c r="DF192" s="370"/>
      <c r="DG192" s="370"/>
      <c r="DH192" s="370"/>
      <c r="DI192" s="370"/>
      <c r="DJ192" s="370"/>
      <c r="DK192" s="370"/>
      <c r="DL192" s="370"/>
      <c r="DM192" s="370"/>
      <c r="DN192" s="370"/>
      <c r="DO192" s="370"/>
      <c r="DP192" s="370"/>
      <c r="DQ192" s="370"/>
      <c r="DR192" s="370"/>
      <c r="DS192" s="370"/>
      <c r="DT192" s="370"/>
      <c r="DU192" s="370"/>
      <c r="DV192" s="370"/>
      <c r="DW192" s="370"/>
      <c r="DX192" s="370"/>
      <c r="DY192" s="370"/>
      <c r="DZ192" s="370"/>
      <c r="EA192" s="370"/>
      <c r="EB192" s="370"/>
      <c r="EC192" s="370"/>
      <c r="ED192" s="370"/>
      <c r="EE192" s="370"/>
      <c r="EF192" s="370"/>
      <c r="EG192" s="370"/>
      <c r="EH192" s="370"/>
      <c r="EI192" s="370"/>
      <c r="EJ192" s="370"/>
      <c r="EK192" s="370"/>
      <c r="EL192" s="370"/>
      <c r="EM192" s="370"/>
      <c r="EN192" s="370"/>
      <c r="EO192" s="370"/>
      <c r="EP192" s="370"/>
      <c r="EQ192" s="370"/>
      <c r="ER192" s="370"/>
      <c r="ES192" s="370"/>
      <c r="ET192" s="370"/>
      <c r="EU192" s="370"/>
      <c r="EV192" s="370"/>
      <c r="EW192" s="370"/>
      <c r="EX192" s="370"/>
      <c r="EY192" s="370"/>
      <c r="EZ192" s="370"/>
      <c r="FA192" s="370"/>
      <c r="FB192" s="370"/>
      <c r="FC192" s="370"/>
      <c r="FD192" s="370"/>
      <c r="FE192" s="370"/>
      <c r="FF192" s="370"/>
      <c r="FG192" s="370"/>
      <c r="FH192" s="370"/>
      <c r="FI192" s="370"/>
      <c r="FJ192" s="370"/>
      <c r="FK192" s="370"/>
      <c r="FL192" s="370"/>
      <c r="FM192" s="370"/>
      <c r="FN192" s="370"/>
      <c r="FO192" s="370"/>
      <c r="FP192" s="370"/>
      <c r="FQ192" s="370"/>
      <c r="FR192" s="370"/>
      <c r="FS192" s="370"/>
      <c r="FT192" s="370"/>
      <c r="FU192" s="370"/>
      <c r="FV192" s="370"/>
      <c r="FW192" s="370"/>
      <c r="FX192" s="370"/>
      <c r="FY192" s="370"/>
      <c r="FZ192" s="370"/>
      <c r="GA192" s="370"/>
      <c r="GB192" s="370"/>
      <c r="GC192" s="370"/>
      <c r="GD192" s="370"/>
      <c r="GE192" s="370"/>
      <c r="GF192" s="370"/>
      <c r="GG192" s="370"/>
      <c r="GH192" s="370"/>
      <c r="GI192" s="370"/>
      <c r="GJ192" s="370"/>
      <c r="GK192" s="370"/>
      <c r="GL192" s="370"/>
      <c r="GM192" s="370"/>
      <c r="GN192" s="370"/>
      <c r="GO192" s="370"/>
      <c r="GP192" s="370"/>
      <c r="GQ192" s="370"/>
      <c r="GR192" s="370"/>
      <c r="GS192" s="370"/>
      <c r="GT192" s="370"/>
      <c r="GU192" s="370"/>
      <c r="GV192" s="370"/>
      <c r="GW192" s="370"/>
      <c r="GX192" s="370"/>
      <c r="GY192" s="370"/>
      <c r="GZ192" s="370"/>
      <c r="HA192" s="370"/>
      <c r="HB192" s="370"/>
      <c r="HC192" s="370"/>
      <c r="HD192" s="370"/>
      <c r="HE192" s="370"/>
      <c r="HF192" s="370"/>
      <c r="HG192" s="370"/>
      <c r="HH192" s="370"/>
      <c r="HI192" s="370"/>
      <c r="HJ192" s="370"/>
      <c r="HK192" s="370"/>
      <c r="HL192" s="370"/>
      <c r="HM192" s="370"/>
      <c r="HN192" s="370"/>
      <c r="HO192" s="370"/>
      <c r="HP192" s="370"/>
      <c r="HQ192" s="370"/>
      <c r="HR192" s="370"/>
      <c r="HS192" s="370"/>
      <c r="HT192" s="370"/>
      <c r="HU192" s="370"/>
      <c r="HV192" s="370"/>
      <c r="HW192" s="370"/>
      <c r="HX192" s="370"/>
      <c r="HY192" s="370"/>
      <c r="HZ192" s="370"/>
      <c r="IA192" s="370"/>
      <c r="IB192" s="370"/>
      <c r="IC192" s="370"/>
      <c r="ID192" s="370"/>
      <c r="IE192" s="370"/>
      <c r="IF192" s="370"/>
      <c r="IG192" s="370"/>
      <c r="IH192" s="370"/>
      <c r="II192" s="370"/>
      <c r="IJ192" s="370"/>
      <c r="IK192" s="370"/>
      <c r="IL192" s="370"/>
      <c r="IM192" s="370"/>
      <c r="IN192" s="370"/>
      <c r="IO192" s="370"/>
      <c r="IP192" s="370"/>
      <c r="IQ192" s="370"/>
      <c r="IR192" s="370"/>
      <c r="IS192" s="370"/>
      <c r="IT192" s="370"/>
      <c r="IU192" s="370"/>
      <c r="IV192" s="370"/>
      <c r="IW192" s="370"/>
      <c r="IX192" s="370"/>
      <c r="IY192" s="370"/>
      <c r="IZ192" s="370"/>
      <c r="JA192" s="370"/>
      <c r="JB192" s="370"/>
      <c r="JC192" s="370"/>
      <c r="JD192" s="370"/>
      <c r="JE192" s="370"/>
      <c r="JF192" s="370"/>
      <c r="JG192" s="370"/>
      <c r="JH192" s="370"/>
      <c r="JI192" s="370"/>
      <c r="JJ192" s="370"/>
      <c r="JK192" s="370"/>
      <c r="JL192" s="370"/>
      <c r="JM192" s="370"/>
      <c r="JN192" s="370"/>
      <c r="JO192" s="370"/>
      <c r="JP192" s="370"/>
      <c r="JQ192" s="370"/>
      <c r="JR192" s="370"/>
      <c r="JS192" s="370"/>
      <c r="JT192" s="370"/>
      <c r="JU192" s="370"/>
      <c r="JV192" s="370"/>
      <c r="JW192" s="370"/>
      <c r="JX192" s="370"/>
      <c r="JY192" s="370"/>
      <c r="JZ192" s="370"/>
      <c r="KA192" s="370"/>
      <c r="KB192" s="370"/>
      <c r="KC192" s="370"/>
      <c r="KD192" s="370"/>
      <c r="KE192" s="370"/>
      <c r="KF192" s="370"/>
      <c r="KG192" s="370"/>
      <c r="KH192" s="370"/>
      <c r="KI192" s="370"/>
      <c r="KJ192" s="370"/>
      <c r="KK192" s="370"/>
      <c r="KL192" s="370"/>
      <c r="KM192" s="370"/>
      <c r="KN192" s="370"/>
      <c r="KO192" s="370"/>
      <c r="KP192" s="370"/>
      <c r="KQ192" s="370"/>
      <c r="KR192" s="370"/>
      <c r="KS192" s="370"/>
      <c r="KT192" s="370"/>
      <c r="KU192" s="370"/>
      <c r="KV192" s="370"/>
      <c r="KW192" s="370"/>
      <c r="KX192" s="370"/>
      <c r="KY192" s="370"/>
      <c r="KZ192" s="370"/>
      <c r="LA192" s="370"/>
      <c r="LB192" s="370"/>
      <c r="LC192" s="370"/>
      <c r="LD192" s="370"/>
      <c r="LE192" s="370"/>
      <c r="LF192" s="370"/>
      <c r="LG192" s="370"/>
      <c r="LH192" s="370"/>
      <c r="LI192" s="370"/>
      <c r="LJ192" s="370"/>
      <c r="LK192" s="370"/>
      <c r="LL192" s="370"/>
      <c r="LM192" s="370"/>
      <c r="LN192" s="370"/>
      <c r="LO192" s="370"/>
      <c r="LP192" s="370"/>
      <c r="LQ192" s="370"/>
      <c r="LR192" s="370"/>
      <c r="LS192" s="370"/>
      <c r="LT192" s="370"/>
      <c r="LU192" s="370"/>
      <c r="LV192" s="370"/>
      <c r="LW192" s="370"/>
      <c r="LX192" s="370"/>
      <c r="LY192" s="370"/>
      <c r="LZ192" s="370"/>
      <c r="MA192" s="370"/>
      <c r="MB192" s="370"/>
      <c r="MC192" s="370"/>
      <c r="MD192" s="370"/>
      <c r="ME192" s="370"/>
      <c r="MF192" s="370"/>
      <c r="MG192" s="370"/>
      <c r="MH192" s="370"/>
      <c r="MI192" s="370"/>
      <c r="MJ192" s="370"/>
      <c r="MK192" s="370"/>
      <c r="ML192" s="370"/>
      <c r="MM192" s="370"/>
      <c r="MN192" s="370"/>
      <c r="MO192" s="370"/>
      <c r="MP192" s="370"/>
      <c r="MQ192" s="370"/>
      <c r="MR192" s="370"/>
      <c r="MS192" s="370"/>
      <c r="MT192" s="370"/>
      <c r="MU192" s="370"/>
      <c r="MV192" s="370"/>
      <c r="MW192" s="370"/>
      <c r="MX192" s="370"/>
      <c r="MY192" s="370"/>
      <c r="MZ192" s="370"/>
      <c r="NA192" s="370"/>
      <c r="NB192" s="370"/>
      <c r="NC192" s="370"/>
      <c r="ND192" s="370"/>
      <c r="NE192" s="370"/>
      <c r="NF192" s="370"/>
      <c r="NG192" s="370"/>
      <c r="NH192" s="370"/>
      <c r="NI192" s="370"/>
      <c r="NJ192" s="370"/>
      <c r="NK192" s="370"/>
      <c r="NL192" s="370"/>
      <c r="NM192" s="370"/>
      <c r="NN192" s="370"/>
      <c r="NO192" s="370"/>
      <c r="NP192" s="370"/>
      <c r="NQ192" s="370"/>
      <c r="NR192" s="370"/>
      <c r="NS192" s="370"/>
      <c r="NT192" s="370"/>
      <c r="NU192" s="370"/>
      <c r="NV192" s="370"/>
      <c r="NW192" s="370"/>
      <c r="NX192" s="370"/>
      <c r="NY192" s="370"/>
      <c r="NZ192" s="370"/>
      <c r="OA192" s="370"/>
      <c r="OB192" s="370"/>
      <c r="OC192" s="370"/>
      <c r="OD192" s="370"/>
      <c r="OE192" s="370"/>
      <c r="OF192" s="370"/>
      <c r="OG192" s="370"/>
      <c r="OH192" s="370"/>
      <c r="OI192" s="370"/>
      <c r="OJ192" s="370"/>
      <c r="OK192" s="370"/>
      <c r="OL192" s="370"/>
      <c r="OM192" s="370"/>
      <c r="ON192" s="370"/>
      <c r="OO192" s="370"/>
      <c r="OP192" s="370"/>
      <c r="OQ192" s="370"/>
      <c r="OR192" s="370"/>
      <c r="OS192" s="370"/>
      <c r="OT192" s="370"/>
      <c r="OU192" s="370"/>
      <c r="OV192" s="370"/>
      <c r="OW192" s="370"/>
      <c r="OX192" s="370"/>
      <c r="OY192" s="370"/>
      <c r="OZ192" s="370"/>
      <c r="PA192" s="370"/>
      <c r="PB192" s="370"/>
      <c r="PC192" s="370"/>
      <c r="PD192" s="370"/>
      <c r="PE192" s="370"/>
      <c r="PF192" s="370"/>
      <c r="PG192" s="370"/>
      <c r="PH192" s="370"/>
      <c r="PI192" s="370"/>
      <c r="PJ192" s="370"/>
      <c r="PK192" s="370"/>
      <c r="PL192" s="370"/>
      <c r="PM192" s="370"/>
      <c r="PN192" s="370"/>
      <c r="PO192" s="370"/>
      <c r="PP192" s="370"/>
      <c r="PQ192" s="370"/>
      <c r="PR192" s="370"/>
      <c r="PS192" s="370"/>
      <c r="PT192" s="370"/>
      <c r="PU192" s="370"/>
      <c r="PV192" s="370"/>
      <c r="PW192" s="370"/>
      <c r="PX192" s="370"/>
      <c r="PY192" s="370"/>
      <c r="PZ192" s="370"/>
      <c r="QA192" s="370"/>
      <c r="QB192" s="370"/>
      <c r="QC192" s="370"/>
      <c r="QD192" s="370"/>
      <c r="QE192" s="370"/>
      <c r="QF192" s="370"/>
      <c r="QG192" s="370"/>
      <c r="QH192" s="370"/>
      <c r="QI192" s="370"/>
      <c r="QJ192" s="370"/>
      <c r="QK192" s="370"/>
      <c r="QL192" s="370"/>
      <c r="QM192" s="370"/>
      <c r="QN192" s="370"/>
      <c r="QO192" s="370"/>
      <c r="QP192" s="370"/>
      <c r="QQ192" s="370"/>
      <c r="QR192" s="370"/>
      <c r="QS192" s="370"/>
      <c r="QT192" s="370"/>
      <c r="QU192" s="370"/>
      <c r="QV192" s="370"/>
      <c r="QW192" s="370"/>
      <c r="QX192" s="370"/>
      <c r="QY192" s="370"/>
      <c r="QZ192" s="370"/>
      <c r="RA192" s="370"/>
      <c r="RB192" s="370"/>
      <c r="RC192" s="370"/>
      <c r="RD192" s="370"/>
      <c r="RE192" s="370"/>
      <c r="RF192" s="370"/>
      <c r="RG192" s="370"/>
      <c r="RH192" s="370"/>
      <c r="RI192" s="370"/>
      <c r="RJ192" s="370"/>
      <c r="RK192" s="370"/>
      <c r="RL192" s="370"/>
      <c r="RM192" s="370"/>
      <c r="RN192" s="370"/>
      <c r="RO192" s="370"/>
      <c r="RP192" s="370"/>
      <c r="RQ192" s="370"/>
      <c r="RR192" s="370"/>
      <c r="RS192" s="370"/>
      <c r="RT192" s="370"/>
      <c r="RU192" s="370"/>
      <c r="RV192" s="370"/>
      <c r="RW192" s="370"/>
      <c r="RX192" s="370"/>
      <c r="RY192" s="370"/>
      <c r="RZ192" s="370"/>
      <c r="SA192" s="370"/>
      <c r="SB192" s="370"/>
      <c r="SC192" s="370"/>
      <c r="SD192" s="370"/>
      <c r="SE192" s="370"/>
      <c r="SF192" s="370"/>
      <c r="SG192" s="370"/>
      <c r="SH192" s="370"/>
      <c r="SI192" s="370"/>
      <c r="SJ192" s="370"/>
      <c r="SK192" s="370"/>
      <c r="SL192" s="370"/>
      <c r="SM192" s="370"/>
      <c r="SN192" s="370"/>
      <c r="SO192" s="370"/>
      <c r="SP192" s="370"/>
      <c r="SQ192" s="370"/>
      <c r="SR192" s="370"/>
      <c r="SS192" s="370"/>
      <c r="ST192" s="370"/>
      <c r="SU192" s="370"/>
      <c r="SV192" s="370"/>
      <c r="SW192" s="370"/>
      <c r="SX192" s="370"/>
      <c r="SY192" s="370"/>
      <c r="SZ192" s="370"/>
      <c r="TA192" s="370"/>
      <c r="TB192" s="370"/>
      <c r="TC192" s="370"/>
      <c r="TD192" s="370"/>
      <c r="TE192" s="370"/>
      <c r="TF192" s="370"/>
      <c r="TG192" s="370"/>
      <c r="TH192" s="370"/>
      <c r="TI192" s="370"/>
      <c r="TJ192" s="370"/>
      <c r="TK192" s="370"/>
      <c r="TL192" s="370"/>
      <c r="TM192" s="370"/>
      <c r="TN192" s="370"/>
      <c r="TO192" s="370"/>
      <c r="TP192" s="370"/>
      <c r="TQ192" s="370"/>
      <c r="TR192" s="370"/>
      <c r="TS192" s="370"/>
      <c r="TT192" s="370"/>
      <c r="TU192" s="370"/>
      <c r="TV192" s="370"/>
      <c r="TW192" s="370"/>
      <c r="TX192" s="370"/>
      <c r="TY192" s="370"/>
      <c r="TZ192" s="370"/>
      <c r="UA192" s="370"/>
      <c r="UB192" s="370"/>
      <c r="UC192" s="370"/>
      <c r="UD192" s="370"/>
      <c r="UE192" s="370"/>
      <c r="UF192" s="370"/>
      <c r="UG192" s="370"/>
      <c r="UH192" s="370"/>
      <c r="UI192" s="370"/>
      <c r="UJ192" s="370"/>
      <c r="UK192" s="370"/>
      <c r="UL192" s="370"/>
      <c r="UM192" s="370"/>
      <c r="UN192" s="370"/>
      <c r="UO192" s="370"/>
      <c r="UP192" s="370"/>
      <c r="UQ192" s="370"/>
      <c r="UR192" s="370"/>
      <c r="US192" s="370"/>
      <c r="UT192" s="370"/>
      <c r="UU192" s="370"/>
      <c r="UV192" s="370"/>
      <c r="UW192" s="370"/>
      <c r="UX192" s="370"/>
      <c r="UY192" s="370"/>
      <c r="UZ192" s="370"/>
      <c r="VA192" s="370"/>
      <c r="VB192" s="370"/>
      <c r="VC192" s="370"/>
      <c r="VD192" s="370"/>
      <c r="VE192" s="370"/>
      <c r="VF192" s="370"/>
      <c r="VG192" s="370"/>
      <c r="VH192" s="370"/>
      <c r="VI192" s="370"/>
      <c r="VJ192" s="370"/>
      <c r="VK192" s="370"/>
      <c r="VL192" s="370"/>
      <c r="VM192" s="370"/>
      <c r="VN192" s="370"/>
      <c r="VO192" s="370"/>
      <c r="VP192" s="370"/>
      <c r="VQ192" s="370"/>
      <c r="VR192" s="370"/>
      <c r="VS192" s="370"/>
      <c r="VT192" s="370"/>
      <c r="VU192" s="370"/>
      <c r="VV192" s="370"/>
      <c r="VW192" s="370"/>
      <c r="VX192" s="370"/>
      <c r="VY192" s="370"/>
      <c r="VZ192" s="370"/>
      <c r="WA192" s="370"/>
      <c r="WB192" s="370"/>
      <c r="WC192" s="370"/>
      <c r="WD192" s="370"/>
      <c r="WE192" s="370"/>
      <c r="WF192" s="370"/>
      <c r="WG192" s="370"/>
      <c r="WH192" s="370"/>
      <c r="WI192" s="370"/>
      <c r="WJ192" s="370"/>
      <c r="WK192" s="370"/>
      <c r="WL192" s="370"/>
      <c r="WM192" s="370"/>
      <c r="WN192" s="370"/>
      <c r="WO192" s="370"/>
      <c r="WP192" s="370"/>
      <c r="WQ192" s="370"/>
      <c r="WR192" s="370"/>
      <c r="WS192" s="370"/>
      <c r="WT192" s="370"/>
      <c r="WU192" s="370"/>
      <c r="WV192" s="370"/>
      <c r="WW192" s="370"/>
      <c r="WX192" s="370"/>
      <c r="WY192" s="370"/>
      <c r="WZ192" s="370"/>
      <c r="XA192" s="370"/>
      <c r="XB192" s="370"/>
      <c r="XC192" s="370"/>
      <c r="XD192" s="370"/>
      <c r="XE192" s="370"/>
      <c r="XF192" s="370"/>
      <c r="XG192" s="370"/>
      <c r="XH192" s="370"/>
      <c r="XI192" s="370"/>
      <c r="XJ192" s="370"/>
      <c r="XK192" s="370"/>
      <c r="XL192" s="370"/>
      <c r="XM192" s="370"/>
      <c r="XN192" s="370"/>
      <c r="XO192" s="370"/>
      <c r="XP192" s="370"/>
      <c r="XQ192" s="370"/>
      <c r="XR192" s="370"/>
      <c r="XS192" s="370"/>
      <c r="XT192" s="370"/>
      <c r="XU192" s="370"/>
      <c r="XV192" s="370"/>
      <c r="XW192" s="370"/>
      <c r="XX192" s="370"/>
      <c r="XY192" s="370"/>
      <c r="XZ192" s="370"/>
      <c r="YA192" s="370"/>
      <c r="YB192" s="370"/>
      <c r="YC192" s="370"/>
      <c r="YD192" s="370"/>
      <c r="YE192" s="370"/>
      <c r="YF192" s="370"/>
      <c r="YG192" s="370"/>
      <c r="YH192" s="370"/>
      <c r="YI192" s="370"/>
      <c r="YJ192" s="370"/>
      <c r="YK192" s="370"/>
      <c r="YL192" s="370"/>
      <c r="YM192" s="370"/>
      <c r="YN192" s="370"/>
      <c r="YO192" s="370"/>
      <c r="YP192" s="370"/>
      <c r="YQ192" s="370"/>
      <c r="YR192" s="370"/>
      <c r="YS192" s="370"/>
      <c r="YT192" s="370"/>
      <c r="YU192" s="370"/>
      <c r="YV192" s="370"/>
      <c r="YW192" s="370"/>
      <c r="YX192" s="370"/>
      <c r="YY192" s="370"/>
      <c r="YZ192" s="370"/>
      <c r="ZA192" s="370"/>
      <c r="ZB192" s="370"/>
      <c r="ZC192" s="370"/>
      <c r="ZD192" s="370"/>
      <c r="ZE192" s="370"/>
      <c r="ZF192" s="370"/>
      <c r="ZG192" s="370"/>
      <c r="ZH192" s="370"/>
      <c r="ZI192" s="370"/>
      <c r="ZJ192" s="370"/>
      <c r="ZK192" s="370"/>
      <c r="ZL192" s="370"/>
      <c r="ZM192" s="370"/>
      <c r="ZN192" s="370"/>
      <c r="ZO192" s="370"/>
      <c r="ZP192" s="370"/>
      <c r="ZQ192" s="370"/>
      <c r="ZR192" s="370"/>
      <c r="ZS192" s="370"/>
      <c r="ZT192" s="370"/>
      <c r="ZU192" s="370"/>
      <c r="ZV192" s="370"/>
      <c r="ZW192" s="370"/>
      <c r="ZX192" s="370"/>
      <c r="ZY192" s="370"/>
      <c r="ZZ192" s="370"/>
      <c r="AAA192" s="370"/>
      <c r="AAB192" s="370"/>
      <c r="AAC192" s="370"/>
      <c r="AAD192" s="370"/>
      <c r="AAE192" s="370"/>
      <c r="AAF192" s="370"/>
      <c r="AAG192" s="370"/>
      <c r="AAH192" s="370"/>
      <c r="AAI192" s="370"/>
      <c r="AAJ192" s="370"/>
      <c r="AAK192" s="370"/>
      <c r="AAL192" s="370"/>
      <c r="AAM192" s="370"/>
      <c r="AAN192" s="370"/>
      <c r="AAO192" s="370"/>
      <c r="AAP192" s="370"/>
      <c r="AAQ192" s="370"/>
      <c r="AAR192" s="370"/>
      <c r="AAS192" s="370"/>
      <c r="AAT192" s="370"/>
      <c r="AAU192" s="370"/>
      <c r="AAV192" s="370"/>
      <c r="AAW192" s="370"/>
      <c r="AAX192" s="370"/>
      <c r="AAY192" s="370"/>
      <c r="AAZ192" s="370"/>
      <c r="ABA192" s="370"/>
      <c r="ABB192" s="370"/>
      <c r="ABC192" s="370"/>
      <c r="ABD192" s="370"/>
      <c r="ABE192" s="370"/>
      <c r="ABF192" s="370"/>
      <c r="ABG192" s="370"/>
      <c r="ABH192" s="370"/>
      <c r="ABI192" s="370"/>
      <c r="ABJ192" s="370"/>
      <c r="ABK192" s="370"/>
      <c r="ABL192" s="370"/>
      <c r="ABM192" s="370"/>
      <c r="ABN192" s="370"/>
      <c r="ABO192" s="370"/>
      <c r="ABP192" s="370"/>
      <c r="ABQ192" s="370"/>
      <c r="ABR192" s="370"/>
      <c r="ABS192" s="370"/>
      <c r="ABT192" s="370"/>
      <c r="ABU192" s="370"/>
      <c r="ABV192" s="370"/>
      <c r="ABW192" s="370"/>
      <c r="ABX192" s="370"/>
      <c r="ABY192" s="370"/>
      <c r="ABZ192" s="370"/>
      <c r="ACA192" s="370"/>
      <c r="ACB192" s="370"/>
      <c r="ACC192" s="370"/>
      <c r="ACD192" s="370"/>
      <c r="ACE192" s="370"/>
      <c r="ACF192" s="370"/>
      <c r="ACG192" s="370"/>
      <c r="ACH192" s="370"/>
      <c r="ACI192" s="370"/>
      <c r="ACJ192" s="370"/>
      <c r="ACK192" s="370"/>
      <c r="ACL192" s="370"/>
      <c r="ACM192" s="370"/>
      <c r="ACN192" s="370"/>
      <c r="ACO192" s="370"/>
      <c r="ACP192" s="370"/>
      <c r="ACQ192" s="370"/>
      <c r="ACR192" s="370"/>
      <c r="ACS192" s="370"/>
      <c r="ACT192" s="370"/>
      <c r="ACU192" s="370"/>
      <c r="ACV192" s="370"/>
      <c r="ACW192" s="370"/>
      <c r="ACX192" s="370"/>
      <c r="ACY192" s="370"/>
      <c r="ACZ192" s="370"/>
      <c r="ADA192" s="370"/>
      <c r="ADB192" s="370"/>
      <c r="ADC192" s="370"/>
      <c r="ADD192" s="370"/>
      <c r="ADE192" s="370"/>
      <c r="ADF192" s="370"/>
      <c r="ADG192" s="370"/>
      <c r="ADH192" s="370"/>
      <c r="ADI192" s="370"/>
      <c r="ADJ192" s="370"/>
      <c r="ADK192" s="370"/>
      <c r="ADL192" s="370"/>
      <c r="ADM192" s="370"/>
      <c r="ADN192" s="370"/>
      <c r="ADO192" s="370"/>
      <c r="ADP192" s="370"/>
      <c r="ADQ192" s="370"/>
      <c r="ADR192" s="370"/>
      <c r="ADS192" s="370"/>
      <c r="ADT192" s="370"/>
      <c r="ADU192" s="370"/>
      <c r="ADV192" s="370"/>
      <c r="ADW192" s="370"/>
      <c r="ADX192" s="370"/>
      <c r="ADY192" s="370"/>
      <c r="ADZ192" s="370"/>
      <c r="AEA192" s="370"/>
      <c r="AEB192" s="370"/>
      <c r="AEC192" s="370"/>
      <c r="AED192" s="370"/>
      <c r="AEE192" s="370"/>
      <c r="AEF192" s="370"/>
      <c r="AEG192" s="370"/>
      <c r="AEH192" s="370"/>
      <c r="AEI192" s="370"/>
      <c r="AEJ192" s="370"/>
      <c r="AEK192" s="370"/>
      <c r="AEL192" s="370"/>
      <c r="AEM192" s="370"/>
      <c r="AEN192" s="370"/>
      <c r="AEO192" s="370"/>
      <c r="AEP192" s="370"/>
      <c r="AEQ192" s="370"/>
      <c r="AER192" s="370"/>
      <c r="AES192" s="370"/>
      <c r="AET192" s="370"/>
      <c r="AEU192" s="370"/>
      <c r="AEV192" s="370"/>
      <c r="AEW192" s="370"/>
      <c r="AEX192" s="370"/>
      <c r="AEY192" s="370"/>
      <c r="AEZ192" s="370"/>
      <c r="AFA192" s="370"/>
      <c r="AFB192" s="370"/>
      <c r="AFC192" s="370"/>
      <c r="AFD192" s="370"/>
      <c r="AFE192" s="370"/>
      <c r="AFF192" s="370"/>
      <c r="AFG192" s="370"/>
      <c r="AFH192" s="370"/>
      <c r="AFI192" s="370"/>
      <c r="AFJ192" s="370"/>
      <c r="AFK192" s="370"/>
      <c r="AFL192" s="370"/>
      <c r="AFM192" s="370"/>
      <c r="AFN192" s="370"/>
      <c r="AFO192" s="370"/>
      <c r="AFP192" s="370"/>
      <c r="AFQ192" s="370"/>
      <c r="AFR192" s="370"/>
      <c r="AFS192" s="370"/>
      <c r="AFT192" s="370"/>
      <c r="AFU192" s="370"/>
      <c r="AFV192" s="370"/>
      <c r="AFW192" s="370"/>
      <c r="AFX192" s="370"/>
      <c r="AFY192" s="370"/>
      <c r="AFZ192" s="370"/>
      <c r="AGA192" s="370"/>
      <c r="AGB192" s="370"/>
      <c r="AGC192" s="370"/>
      <c r="AGD192" s="370"/>
      <c r="AGE192" s="370"/>
      <c r="AGF192" s="370"/>
      <c r="AGG192" s="370"/>
      <c r="AGH192" s="370"/>
      <c r="AGI192" s="370"/>
      <c r="AGJ192" s="370"/>
      <c r="AGK192" s="370"/>
      <c r="AGL192" s="370"/>
      <c r="AGM192" s="370"/>
      <c r="AGN192" s="370"/>
      <c r="AGO192" s="370"/>
      <c r="AGP192" s="370"/>
      <c r="AGQ192" s="370"/>
      <c r="AGR192" s="370"/>
      <c r="AGS192" s="370"/>
      <c r="AGT192" s="370"/>
      <c r="AGU192" s="370"/>
      <c r="AGV192" s="370"/>
      <c r="AGW192" s="370"/>
      <c r="AGX192" s="370"/>
      <c r="AGY192" s="370"/>
      <c r="AGZ192" s="370"/>
      <c r="AHA192" s="370"/>
      <c r="AHB192" s="370"/>
      <c r="AHC192" s="370"/>
      <c r="AHD192" s="370"/>
      <c r="AHE192" s="370"/>
      <c r="AHF192" s="370"/>
      <c r="AHG192" s="370"/>
      <c r="AHH192" s="370"/>
      <c r="AHI192" s="370"/>
      <c r="AHJ192" s="370"/>
      <c r="AHK192" s="370"/>
      <c r="AHL192" s="370"/>
      <c r="AHM192" s="370"/>
      <c r="AHN192" s="370"/>
      <c r="AHO192" s="370"/>
      <c r="AHP192" s="370"/>
      <c r="AHQ192" s="370"/>
      <c r="AHR192" s="370"/>
      <c r="AHS192" s="370"/>
      <c r="AHT192" s="370"/>
      <c r="AHU192" s="370"/>
      <c r="AHV192" s="370"/>
      <c r="AHW192" s="370"/>
      <c r="AHX192" s="370"/>
      <c r="AHY192" s="370"/>
      <c r="AHZ192" s="370"/>
      <c r="AIA192" s="370"/>
      <c r="AIB192" s="370"/>
      <c r="AIC192" s="370"/>
      <c r="AID192" s="370"/>
      <c r="AIE192" s="370"/>
      <c r="AIF192" s="370"/>
      <c r="AIG192" s="370"/>
      <c r="AIH192" s="370"/>
      <c r="AII192" s="370"/>
      <c r="AIJ192" s="370"/>
      <c r="AIK192" s="370"/>
      <c r="AIL192" s="370"/>
      <c r="AIM192" s="370"/>
      <c r="AIN192" s="370"/>
      <c r="AIO192" s="370"/>
      <c r="AIP192" s="370"/>
      <c r="AIQ192" s="370"/>
      <c r="AIR192" s="370"/>
      <c r="AIS192" s="370"/>
      <c r="AIT192" s="370"/>
      <c r="AIU192" s="370"/>
      <c r="AIV192" s="370"/>
      <c r="AIW192" s="370"/>
      <c r="AIX192" s="370"/>
      <c r="AIY192" s="370"/>
      <c r="AIZ192" s="370"/>
      <c r="AJA192" s="370"/>
      <c r="AJB192" s="370"/>
      <c r="AJC192" s="370"/>
      <c r="AJD192" s="370"/>
      <c r="AJE192" s="370"/>
      <c r="AJF192" s="370"/>
      <c r="AJG192" s="370"/>
      <c r="AJH192" s="370"/>
      <c r="AJI192" s="370"/>
      <c r="AJJ192" s="370"/>
      <c r="AJK192" s="370"/>
      <c r="AJL192" s="370"/>
      <c r="AJM192" s="370"/>
      <c r="AJN192" s="370"/>
      <c r="AJO192" s="370"/>
      <c r="AJP192" s="370"/>
      <c r="AJQ192" s="370"/>
      <c r="AJR192" s="370"/>
      <c r="AJS192" s="370"/>
      <c r="AJT192" s="370"/>
      <c r="AJU192" s="370"/>
      <c r="AJV192" s="370"/>
      <c r="AJW192" s="370"/>
      <c r="AJX192" s="370"/>
      <c r="AJY192" s="370"/>
      <c r="AJZ192" s="370"/>
      <c r="AKA192" s="370"/>
      <c r="AKB192" s="370"/>
      <c r="AKC192" s="370"/>
      <c r="AKD192" s="370"/>
      <c r="AKE192" s="370"/>
      <c r="AKF192" s="370"/>
      <c r="AKG192" s="370"/>
      <c r="AKH192" s="370"/>
      <c r="AKI192" s="370"/>
      <c r="AKJ192" s="370"/>
      <c r="AKK192" s="370"/>
      <c r="AKL192" s="370"/>
      <c r="AKM192" s="370"/>
      <c r="AKN192" s="370"/>
      <c r="AKO192" s="370"/>
      <c r="AKP192" s="370"/>
      <c r="AKQ192" s="370"/>
      <c r="AKR192" s="370"/>
      <c r="AKS192" s="370"/>
      <c r="AKT192" s="370"/>
      <c r="AKU192" s="370"/>
      <c r="AKV192" s="370"/>
      <c r="AKW192" s="370"/>
      <c r="AKX192" s="370"/>
      <c r="AKY192" s="370"/>
      <c r="AKZ192" s="370"/>
      <c r="ALA192" s="370"/>
      <c r="ALB192" s="370"/>
      <c r="ALC192" s="370"/>
      <c r="ALD192" s="370"/>
      <c r="ALE192" s="370"/>
      <c r="ALF192" s="370"/>
      <c r="ALG192" s="370"/>
      <c r="ALH192" s="370"/>
      <c r="ALI192" s="370"/>
      <c r="ALJ192" s="370"/>
      <c r="ALK192" s="370"/>
      <c r="ALL192" s="370"/>
      <c r="ALM192" s="370"/>
      <c r="ALN192" s="370"/>
      <c r="ALO192" s="370"/>
      <c r="ALP192" s="370"/>
      <c r="ALQ192" s="370"/>
      <c r="ALR192" s="370"/>
      <c r="ALS192" s="370"/>
      <c r="ALT192" s="370"/>
      <c r="ALU192" s="370"/>
      <c r="ALV192" s="370"/>
      <c r="ALW192" s="370"/>
      <c r="ALX192" s="370"/>
      <c r="ALY192" s="370"/>
      <c r="ALZ192" s="370"/>
      <c r="AMA192" s="370"/>
      <c r="AMB192" s="370"/>
      <c r="AMC192" s="370"/>
      <c r="AMD192" s="370"/>
      <c r="AME192" s="370"/>
      <c r="AMF192" s="370"/>
      <c r="AMG192" s="370"/>
      <c r="AMH192" s="370"/>
      <c r="AMI192" s="370"/>
      <c r="AMJ192" s="370"/>
      <c r="AMK192" s="370"/>
      <c r="AML192" s="370"/>
      <c r="AMM192" s="370"/>
      <c r="AMN192" s="370"/>
      <c r="AMO192" s="370"/>
      <c r="AMP192" s="370"/>
      <c r="AMQ192" s="370"/>
      <c r="AMR192" s="370"/>
      <c r="AMS192" s="370"/>
      <c r="AMT192" s="370"/>
      <c r="AMU192" s="370"/>
      <c r="AMV192" s="370"/>
      <c r="AMW192" s="370"/>
      <c r="AMX192" s="370"/>
      <c r="AMY192" s="370"/>
      <c r="AMZ192" s="370"/>
      <c r="ANA192" s="370"/>
      <c r="ANB192" s="370"/>
      <c r="ANC192" s="370"/>
      <c r="AND192" s="370"/>
      <c r="ANE192" s="370"/>
      <c r="ANF192" s="370"/>
      <c r="ANG192" s="370"/>
      <c r="ANH192" s="370"/>
      <c r="ANI192" s="370"/>
      <c r="ANJ192" s="370"/>
      <c r="ANK192" s="370"/>
      <c r="ANL192" s="370"/>
      <c r="ANM192" s="370"/>
      <c r="ANN192" s="370"/>
      <c r="ANO192" s="370"/>
      <c r="ANP192" s="370"/>
      <c r="ANQ192" s="370"/>
      <c r="ANR192" s="370"/>
      <c r="ANS192" s="370"/>
      <c r="ANT192" s="370"/>
      <c r="ANU192" s="370"/>
      <c r="ANV192" s="370"/>
      <c r="ANW192" s="370"/>
      <c r="ANX192" s="370"/>
      <c r="ANY192" s="370"/>
      <c r="ANZ192" s="370"/>
      <c r="AOA192" s="370"/>
      <c r="AOB192" s="370"/>
      <c r="AOC192" s="370"/>
      <c r="AOD192" s="370"/>
      <c r="AOE192" s="370"/>
      <c r="AOF192" s="370"/>
      <c r="AOG192" s="370"/>
      <c r="AOH192" s="370"/>
      <c r="AOI192" s="370"/>
      <c r="AOJ192" s="370"/>
      <c r="AOK192" s="370"/>
      <c r="AOL192" s="370"/>
      <c r="AOM192" s="370"/>
      <c r="AON192" s="370"/>
      <c r="AOO192" s="370"/>
      <c r="AOP192" s="370"/>
      <c r="AOQ192" s="370"/>
      <c r="AOR192" s="370"/>
      <c r="AOS192" s="370"/>
      <c r="AOT192" s="370"/>
      <c r="AOU192" s="370"/>
      <c r="AOV192" s="370"/>
      <c r="AOW192" s="370"/>
      <c r="AOX192" s="370"/>
      <c r="AOY192" s="370"/>
      <c r="AOZ192" s="370"/>
      <c r="APA192" s="370"/>
      <c r="APB192" s="370"/>
      <c r="APC192" s="370"/>
      <c r="APD192" s="370"/>
      <c r="APE192" s="370"/>
      <c r="APF192" s="370"/>
      <c r="APG192" s="370"/>
      <c r="APH192" s="370"/>
      <c r="API192" s="370"/>
      <c r="APJ192" s="370"/>
      <c r="APK192" s="370"/>
      <c r="APL192" s="370"/>
      <c r="APM192" s="370"/>
      <c r="APN192" s="370"/>
      <c r="APO192" s="370"/>
      <c r="APP192" s="370"/>
      <c r="APQ192" s="370"/>
      <c r="APR192" s="370"/>
      <c r="APS192" s="370"/>
      <c r="APT192" s="370"/>
      <c r="APU192" s="370"/>
      <c r="APV192" s="370"/>
      <c r="APW192" s="370"/>
      <c r="APX192" s="370"/>
      <c r="APY192" s="370"/>
      <c r="APZ192" s="370"/>
      <c r="AQA192" s="370"/>
      <c r="AQB192" s="370"/>
      <c r="AQC192" s="370"/>
      <c r="AQD192" s="370"/>
      <c r="AQE192" s="370"/>
      <c r="AQF192" s="370"/>
      <c r="AQG192" s="370"/>
      <c r="AQH192" s="370"/>
      <c r="AQI192" s="370"/>
      <c r="AQJ192" s="370"/>
      <c r="AQK192" s="370"/>
      <c r="AQL192" s="370"/>
      <c r="AQM192" s="370"/>
      <c r="AQN192" s="370"/>
      <c r="AQO192" s="370"/>
      <c r="AQP192" s="370"/>
      <c r="AQQ192" s="370"/>
      <c r="AQR192" s="370"/>
      <c r="AQS192" s="370"/>
      <c r="AQT192" s="370"/>
      <c r="AQU192" s="370"/>
      <c r="AQV192" s="370"/>
      <c r="AQW192" s="370"/>
      <c r="AQX192" s="370"/>
      <c r="AQY192" s="370"/>
      <c r="AQZ192" s="370"/>
      <c r="ARA192" s="370"/>
      <c r="ARB192" s="370"/>
      <c r="ARC192" s="370"/>
      <c r="ARD192" s="370"/>
      <c r="ARE192" s="370"/>
      <c r="ARF192" s="370"/>
      <c r="ARG192" s="370"/>
      <c r="ARH192" s="370"/>
      <c r="ARI192" s="370"/>
      <c r="ARJ192" s="370"/>
      <c r="ARK192" s="370"/>
      <c r="ARL192" s="370"/>
      <c r="ARM192" s="370"/>
      <c r="ARN192" s="370"/>
      <c r="ARO192" s="370"/>
      <c r="ARP192" s="370"/>
      <c r="ARQ192" s="370"/>
      <c r="ARR192" s="370"/>
      <c r="ARS192" s="370"/>
      <c r="ART192" s="370"/>
      <c r="ARU192" s="370"/>
      <c r="ARV192" s="370"/>
      <c r="ARW192" s="370"/>
      <c r="ARX192" s="370"/>
      <c r="ARY192" s="370"/>
      <c r="ARZ192" s="370"/>
      <c r="ASA192" s="370"/>
      <c r="ASB192" s="370"/>
      <c r="ASC192" s="370"/>
      <c r="ASD192" s="370"/>
      <c r="ASE192" s="370"/>
      <c r="ASF192" s="370"/>
      <c r="ASG192" s="370"/>
      <c r="ASH192" s="370"/>
      <c r="ASI192" s="370"/>
      <c r="ASJ192" s="370"/>
      <c r="ASK192" s="370"/>
      <c r="ASL192" s="370"/>
      <c r="ASM192" s="370"/>
      <c r="ASN192" s="370"/>
      <c r="ASO192" s="370"/>
      <c r="ASP192" s="370"/>
      <c r="ASQ192" s="370"/>
      <c r="ASR192" s="370"/>
      <c r="ASS192" s="370"/>
      <c r="AST192" s="370"/>
      <c r="ASU192" s="370"/>
      <c r="ASV192" s="370"/>
      <c r="ASW192" s="370"/>
      <c r="ASX192" s="370"/>
      <c r="ASY192" s="370"/>
      <c r="ASZ192" s="370"/>
      <c r="ATA192" s="370"/>
      <c r="ATB192" s="370"/>
      <c r="ATC192" s="370"/>
      <c r="ATD192" s="370"/>
      <c r="ATE192" s="370"/>
      <c r="ATF192" s="370"/>
      <c r="ATG192" s="370"/>
      <c r="ATH192" s="370"/>
      <c r="ATI192" s="370"/>
      <c r="ATJ192" s="370"/>
      <c r="ATK192" s="370"/>
      <c r="ATL192" s="370"/>
      <c r="ATM192" s="370"/>
      <c r="ATN192" s="370"/>
      <c r="ATO192" s="370"/>
      <c r="ATP192" s="370"/>
      <c r="ATQ192" s="370"/>
      <c r="ATR192" s="370"/>
      <c r="ATS192" s="370"/>
      <c r="ATT192" s="370"/>
      <c r="ATU192" s="370"/>
      <c r="ATV192" s="370"/>
      <c r="ATW192" s="370"/>
      <c r="ATX192" s="370"/>
      <c r="ATY192" s="370"/>
      <c r="ATZ192" s="370"/>
      <c r="AUA192" s="370"/>
      <c r="AUB192" s="370"/>
      <c r="AUC192" s="370"/>
      <c r="AUD192" s="370"/>
      <c r="AUE192" s="370"/>
      <c r="AUF192" s="370"/>
      <c r="AUG192" s="370"/>
      <c r="AUH192" s="370"/>
      <c r="AUI192" s="370"/>
      <c r="AUJ192" s="370"/>
      <c r="AUK192" s="370"/>
      <c r="AUL192" s="370"/>
      <c r="AUM192" s="370"/>
      <c r="AUN192" s="370"/>
      <c r="AUO192" s="370"/>
      <c r="AUP192" s="370"/>
      <c r="AUQ192" s="370"/>
      <c r="AUR192" s="370"/>
      <c r="AUS192" s="370"/>
      <c r="AUT192" s="370"/>
      <c r="AUU192" s="370"/>
      <c r="AUV192" s="370"/>
      <c r="AUW192" s="370"/>
      <c r="AUX192" s="370"/>
      <c r="AUY192" s="370"/>
      <c r="AUZ192" s="370"/>
      <c r="AVA192" s="370"/>
      <c r="AVB192" s="370"/>
      <c r="AVC192" s="370"/>
      <c r="AVD192" s="370"/>
      <c r="AVE192" s="370"/>
      <c r="AVF192" s="370"/>
      <c r="AVG192" s="370"/>
      <c r="AVH192" s="370"/>
      <c r="AVI192" s="370"/>
      <c r="AVJ192" s="370"/>
      <c r="AVK192" s="370"/>
      <c r="AVL192" s="370"/>
      <c r="AVM192" s="370"/>
      <c r="AVN192" s="370"/>
      <c r="AVO192" s="370"/>
      <c r="AVP192" s="370"/>
      <c r="AVQ192" s="370"/>
      <c r="AVR192" s="370"/>
      <c r="AVS192" s="370"/>
      <c r="AVT192" s="370"/>
      <c r="AVU192" s="370"/>
      <c r="AVV192" s="370"/>
      <c r="AVW192" s="370"/>
      <c r="AVX192" s="370"/>
      <c r="AVY192" s="370"/>
      <c r="AVZ192" s="370"/>
      <c r="AWA192" s="370"/>
      <c r="AWB192" s="370"/>
      <c r="AWC192" s="370"/>
      <c r="AWD192" s="370"/>
      <c r="AWE192" s="370"/>
      <c r="AWF192" s="370"/>
      <c r="AWG192" s="370"/>
      <c r="AWH192" s="370"/>
      <c r="AWI192" s="370"/>
      <c r="AWJ192" s="370"/>
      <c r="AWK192" s="370"/>
      <c r="AWL192" s="370"/>
      <c r="AWM192" s="370"/>
      <c r="AWN192" s="370"/>
      <c r="AWO192" s="370"/>
      <c r="AWP192" s="370"/>
      <c r="AWQ192" s="370"/>
      <c r="AWR192" s="370"/>
      <c r="AWS192" s="370"/>
      <c r="AWT192" s="370"/>
      <c r="AWU192" s="370"/>
      <c r="AWV192" s="370"/>
      <c r="AWW192" s="370"/>
      <c r="AWX192" s="370"/>
      <c r="AWY192" s="370"/>
      <c r="AWZ192" s="370"/>
      <c r="AXA192" s="370"/>
      <c r="AXB192" s="370"/>
      <c r="AXC192" s="370"/>
      <c r="AXD192" s="370"/>
      <c r="AXE192" s="370"/>
      <c r="AXF192" s="370"/>
      <c r="AXG192" s="370"/>
      <c r="AXH192" s="370"/>
      <c r="AXI192" s="370"/>
      <c r="AXJ192" s="370"/>
      <c r="AXK192" s="370"/>
      <c r="AXL192" s="370"/>
      <c r="AXM192" s="370"/>
      <c r="AXN192" s="370"/>
      <c r="AXO192" s="370"/>
      <c r="AXP192" s="370"/>
      <c r="AXQ192" s="370"/>
      <c r="AXR192" s="370"/>
      <c r="AXS192" s="370"/>
      <c r="AXT192" s="370"/>
      <c r="AXU192" s="370"/>
      <c r="AXV192" s="370"/>
      <c r="AXW192" s="370"/>
      <c r="AXX192" s="370"/>
      <c r="AXY192" s="370"/>
      <c r="AXZ192" s="370"/>
      <c r="AYA192" s="370"/>
      <c r="AYB192" s="370"/>
      <c r="AYC192" s="370"/>
      <c r="AYD192" s="370"/>
      <c r="AYE192" s="370"/>
      <c r="AYF192" s="370"/>
      <c r="AYG192" s="370"/>
      <c r="AYH192" s="370"/>
      <c r="AYI192" s="370"/>
      <c r="AYJ192" s="370"/>
      <c r="AYK192" s="370"/>
      <c r="AYL192" s="370"/>
      <c r="AYM192" s="370"/>
      <c r="AYN192" s="370"/>
      <c r="AYO192" s="370"/>
      <c r="AYP192" s="370"/>
      <c r="AYQ192" s="370"/>
      <c r="AYR192" s="370"/>
      <c r="AYS192" s="370"/>
      <c r="AYT192" s="370"/>
      <c r="AYU192" s="370"/>
      <c r="AYV192" s="370"/>
      <c r="AYW192" s="370"/>
      <c r="AYX192" s="370"/>
      <c r="AYY192" s="370"/>
      <c r="AYZ192" s="370"/>
      <c r="AZA192" s="370"/>
      <c r="AZB192" s="370"/>
      <c r="AZC192" s="370"/>
      <c r="AZD192" s="370"/>
      <c r="AZE192" s="370"/>
      <c r="AZF192" s="370"/>
      <c r="AZG192" s="370"/>
      <c r="AZH192" s="370"/>
      <c r="AZI192" s="370"/>
      <c r="AZJ192" s="370"/>
      <c r="AZK192" s="370"/>
      <c r="AZL192" s="370"/>
      <c r="AZM192" s="370"/>
      <c r="AZN192" s="370"/>
      <c r="AZO192" s="370"/>
      <c r="AZP192" s="370"/>
      <c r="AZQ192" s="370"/>
      <c r="AZR192" s="370"/>
      <c r="AZS192" s="370"/>
      <c r="AZT192" s="370"/>
      <c r="AZU192" s="370"/>
      <c r="AZV192" s="370"/>
      <c r="AZW192" s="370"/>
      <c r="AZX192" s="370"/>
      <c r="AZY192" s="370"/>
      <c r="AZZ192" s="370"/>
      <c r="BAA192" s="370"/>
      <c r="BAB192" s="370"/>
      <c r="BAC192" s="370"/>
      <c r="BAD192" s="370"/>
      <c r="BAE192" s="370"/>
      <c r="BAF192" s="370"/>
      <c r="BAG192" s="370"/>
      <c r="BAH192" s="370"/>
      <c r="BAI192" s="370"/>
      <c r="BAJ192" s="370"/>
      <c r="BAK192" s="370"/>
      <c r="BAL192" s="370"/>
      <c r="BAM192" s="370"/>
      <c r="BAN192" s="370"/>
      <c r="BAO192" s="370"/>
      <c r="BAP192" s="370"/>
      <c r="BAQ192" s="370"/>
      <c r="BAR192" s="370"/>
      <c r="BAS192" s="370"/>
      <c r="BAT192" s="370"/>
      <c r="BAU192" s="370"/>
      <c r="BAV192" s="370"/>
      <c r="BAW192" s="370"/>
      <c r="BAX192" s="370"/>
      <c r="BAY192" s="370"/>
      <c r="BAZ192" s="370"/>
      <c r="BBA192" s="370"/>
      <c r="BBB192" s="370"/>
      <c r="BBC192" s="370"/>
      <c r="BBD192" s="370"/>
      <c r="BBE192" s="370"/>
      <c r="BBF192" s="370"/>
      <c r="BBG192" s="370"/>
      <c r="BBH192" s="370"/>
      <c r="BBI192" s="370"/>
      <c r="BBJ192" s="370"/>
      <c r="BBK192" s="370"/>
      <c r="BBL192" s="370"/>
      <c r="BBM192" s="370"/>
      <c r="BBN192" s="370"/>
      <c r="BBO192" s="370"/>
      <c r="BBP192" s="370"/>
      <c r="BBQ192" s="370"/>
      <c r="BBR192" s="370"/>
      <c r="BBS192" s="370"/>
      <c r="BBT192" s="370"/>
      <c r="BBU192" s="370"/>
      <c r="BBV192" s="370"/>
      <c r="BBW192" s="370"/>
      <c r="BBX192" s="370"/>
      <c r="BBY192" s="370"/>
      <c r="BBZ192" s="370"/>
      <c r="BCA192" s="370"/>
      <c r="BCB192" s="370"/>
      <c r="BCC192" s="370"/>
      <c r="BCD192" s="370"/>
      <c r="BCE192" s="370"/>
      <c r="BCF192" s="370"/>
      <c r="BCG192" s="370"/>
      <c r="BCH192" s="370"/>
      <c r="BCI192" s="370"/>
      <c r="BCJ192" s="370"/>
      <c r="BCK192" s="370"/>
      <c r="BCL192" s="370"/>
      <c r="BCM192" s="370"/>
      <c r="BCN192" s="370"/>
      <c r="BCO192" s="370"/>
      <c r="BCP192" s="370"/>
      <c r="BCQ192" s="370"/>
      <c r="BCR192" s="370"/>
      <c r="BCS192" s="370"/>
      <c r="BCT192" s="370"/>
      <c r="BCU192" s="370"/>
      <c r="BCV192" s="370"/>
      <c r="BCW192" s="370"/>
      <c r="BCX192" s="370"/>
      <c r="BCY192" s="370"/>
      <c r="BCZ192" s="370"/>
      <c r="BDA192" s="370"/>
      <c r="BDB192" s="370"/>
      <c r="BDC192" s="370"/>
      <c r="BDD192" s="370"/>
      <c r="BDE192" s="370"/>
      <c r="BDF192" s="370"/>
      <c r="BDG192" s="370"/>
      <c r="BDH192" s="370"/>
      <c r="BDI192" s="370"/>
      <c r="BDJ192" s="370"/>
      <c r="BDK192" s="370"/>
      <c r="BDL192" s="370"/>
      <c r="BDM192" s="370"/>
      <c r="BDN192" s="370"/>
      <c r="BDO192" s="370"/>
      <c r="BDP192" s="370"/>
      <c r="BDQ192" s="370"/>
      <c r="BDR192" s="370"/>
      <c r="BDS192" s="370"/>
      <c r="BDT192" s="370"/>
      <c r="BDU192" s="370"/>
      <c r="BDV192" s="370"/>
      <c r="BDW192" s="370"/>
      <c r="BDX192" s="370"/>
      <c r="BDY192" s="370"/>
      <c r="BDZ192" s="370"/>
      <c r="BEA192" s="370"/>
      <c r="BEB192" s="370"/>
      <c r="BEC192" s="370"/>
      <c r="BED192" s="370"/>
      <c r="BEE192" s="370"/>
      <c r="BEF192" s="370"/>
      <c r="BEG192" s="370"/>
      <c r="BEH192" s="370"/>
      <c r="BEI192" s="370"/>
      <c r="BEJ192" s="370"/>
      <c r="BEK192" s="370"/>
      <c r="BEL192" s="370"/>
      <c r="BEM192" s="370"/>
      <c r="BEN192" s="370"/>
      <c r="BEO192" s="370"/>
      <c r="BEP192" s="370"/>
      <c r="BEQ192" s="370"/>
      <c r="BER192" s="370"/>
      <c r="BES192" s="370"/>
      <c r="BET192" s="370"/>
      <c r="BEU192" s="370"/>
      <c r="BEV192" s="370"/>
      <c r="BEW192" s="370"/>
      <c r="BEX192" s="370"/>
      <c r="BEY192" s="370"/>
      <c r="BEZ192" s="370"/>
      <c r="BFA192" s="370"/>
      <c r="BFB192" s="370"/>
      <c r="BFC192" s="370"/>
      <c r="BFD192" s="370"/>
      <c r="BFE192" s="370"/>
      <c r="BFF192" s="370"/>
      <c r="BFG192" s="370"/>
      <c r="BFH192" s="370"/>
      <c r="BFI192" s="370"/>
      <c r="BFJ192" s="370"/>
      <c r="BFK192" s="370"/>
      <c r="BFL192" s="370"/>
      <c r="BFM192" s="370"/>
      <c r="BFN192" s="370"/>
      <c r="BFO192" s="370"/>
      <c r="BFP192" s="370"/>
      <c r="BFQ192" s="370"/>
      <c r="BFR192" s="370"/>
      <c r="BFS192" s="370"/>
      <c r="BFT192" s="370"/>
      <c r="BFU192" s="370"/>
      <c r="BFV192" s="370"/>
      <c r="BFW192" s="370"/>
      <c r="BFX192" s="370"/>
      <c r="BFY192" s="370"/>
      <c r="BFZ192" s="370"/>
      <c r="BGA192" s="370"/>
      <c r="BGB192" s="370"/>
      <c r="BGC192" s="370"/>
      <c r="BGD192" s="370"/>
      <c r="BGE192" s="370"/>
      <c r="BGF192" s="370"/>
      <c r="BGG192" s="370"/>
      <c r="BGH192" s="370"/>
      <c r="BGI192" s="370"/>
      <c r="BGJ192" s="370"/>
      <c r="BGK192" s="370"/>
      <c r="BGL192" s="370"/>
      <c r="BGM192" s="370"/>
      <c r="BGN192" s="370"/>
      <c r="BGO192" s="370"/>
      <c r="BGP192" s="370"/>
      <c r="BGQ192" s="370"/>
      <c r="BGR192" s="370"/>
      <c r="BGS192" s="370"/>
      <c r="BGT192" s="370"/>
      <c r="BGU192" s="370"/>
      <c r="BGV192" s="370"/>
      <c r="BGW192" s="370"/>
      <c r="BGX192" s="370"/>
      <c r="BGY192" s="370"/>
      <c r="BGZ192" s="370"/>
      <c r="BHA192" s="370"/>
      <c r="BHB192" s="370"/>
      <c r="BHC192" s="370"/>
      <c r="BHD192" s="370"/>
      <c r="BHE192" s="370"/>
      <c r="BHF192" s="370"/>
      <c r="BHG192" s="370"/>
      <c r="BHH192" s="370"/>
      <c r="BHI192" s="370"/>
      <c r="BHJ192" s="370"/>
      <c r="BHK192" s="370"/>
      <c r="BHL192" s="370"/>
      <c r="BHM192" s="370"/>
      <c r="BHN192" s="370"/>
      <c r="BHO192" s="370"/>
      <c r="BHP192" s="370"/>
      <c r="BHQ192" s="370"/>
      <c r="BHR192" s="370"/>
      <c r="BHS192" s="370"/>
      <c r="BHT192" s="370"/>
      <c r="BHU192" s="370"/>
      <c r="BHV192" s="370"/>
      <c r="BHW192" s="370"/>
      <c r="BHX192" s="370"/>
      <c r="BHY192" s="370"/>
      <c r="BHZ192" s="370"/>
      <c r="BIA192" s="370"/>
      <c r="BIB192" s="370"/>
      <c r="BIC192" s="370"/>
      <c r="BID192" s="370"/>
      <c r="BIE192" s="370"/>
      <c r="BIF192" s="370"/>
      <c r="BIG192" s="370"/>
      <c r="BIH192" s="370"/>
      <c r="BII192" s="370"/>
      <c r="BIJ192" s="370"/>
      <c r="BIK192" s="370"/>
      <c r="BIL192" s="370"/>
      <c r="BIM192" s="370"/>
      <c r="BIN192" s="370"/>
      <c r="BIO192" s="370"/>
      <c r="BIP192" s="370"/>
      <c r="BIQ192" s="370"/>
      <c r="BIR192" s="370"/>
      <c r="BIS192" s="370"/>
      <c r="BIT192" s="370"/>
      <c r="BIU192" s="370"/>
      <c r="BIV192" s="370"/>
      <c r="BIW192" s="370"/>
      <c r="BIX192" s="370"/>
      <c r="BIY192" s="370"/>
      <c r="BIZ192" s="370"/>
      <c r="BJA192" s="370"/>
    </row>
    <row r="193" spans="1:1613" ht="15.75" thickTop="1" x14ac:dyDescent="0.25">
      <c r="A193" s="571" t="s">
        <v>342</v>
      </c>
      <c r="B193" s="572"/>
      <c r="C193" s="586"/>
      <c r="D193" s="250"/>
      <c r="E193" s="250"/>
      <c r="F193" s="250"/>
      <c r="G193" s="25"/>
      <c r="H193" s="49"/>
      <c r="I193" s="250"/>
      <c r="J193" s="250"/>
      <c r="K193" s="250"/>
      <c r="L193" s="250"/>
      <c r="M193" s="250"/>
      <c r="N193" s="250"/>
      <c r="O193" s="250"/>
      <c r="P193" s="25"/>
      <c r="Q193" s="272"/>
      <c r="R193" s="250"/>
    </row>
    <row r="194" spans="1:1613" ht="15.75" thickBot="1" x14ac:dyDescent="0.3">
      <c r="A194" s="127">
        <v>530</v>
      </c>
      <c r="B194" s="247">
        <v>9400</v>
      </c>
      <c r="C194" s="135" t="s">
        <v>192</v>
      </c>
      <c r="D194" s="250">
        <v>0</v>
      </c>
      <c r="E194" s="250">
        <v>7771.14</v>
      </c>
      <c r="F194" s="250">
        <v>0</v>
      </c>
      <c r="G194" s="250">
        <v>34198.54</v>
      </c>
      <c r="H194" s="49">
        <v>0</v>
      </c>
      <c r="I194" s="250">
        <v>0</v>
      </c>
      <c r="J194" s="250"/>
      <c r="K194" s="250">
        <v>0</v>
      </c>
      <c r="L194" s="250"/>
      <c r="M194" s="250"/>
      <c r="N194" s="250"/>
      <c r="O194" s="250"/>
      <c r="P194" s="25">
        <f>SUM(I194:O194)</f>
        <v>0</v>
      </c>
      <c r="Q194" s="515">
        <v>0</v>
      </c>
      <c r="R194" s="250"/>
    </row>
    <row r="195" spans="1:1613" s="14" customFormat="1" ht="16.5" thickTop="1" thickBot="1" x14ac:dyDescent="0.3">
      <c r="A195" s="92"/>
      <c r="B195" s="112"/>
      <c r="C195" s="141" t="s">
        <v>343</v>
      </c>
      <c r="D195" s="114">
        <f>SUM(D194:D194)</f>
        <v>0</v>
      </c>
      <c r="E195" s="114">
        <f t="shared" ref="E195:Q195" si="33">SUM(E194:E194)</f>
        <v>7771.14</v>
      </c>
      <c r="F195" s="114">
        <f t="shared" si="33"/>
        <v>0</v>
      </c>
      <c r="G195" s="115">
        <f t="shared" si="33"/>
        <v>34198.54</v>
      </c>
      <c r="H195" s="113">
        <f t="shared" si="33"/>
        <v>0</v>
      </c>
      <c r="I195" s="114">
        <f t="shared" si="33"/>
        <v>0</v>
      </c>
      <c r="J195" s="114">
        <f t="shared" si="33"/>
        <v>0</v>
      </c>
      <c r="K195" s="114">
        <f t="shared" si="33"/>
        <v>0</v>
      </c>
      <c r="L195" s="114">
        <f t="shared" si="33"/>
        <v>0</v>
      </c>
      <c r="M195" s="114">
        <f t="shared" si="33"/>
        <v>0</v>
      </c>
      <c r="N195" s="114">
        <f t="shared" si="33"/>
        <v>0</v>
      </c>
      <c r="O195" s="114">
        <f t="shared" si="33"/>
        <v>0</v>
      </c>
      <c r="P195" s="115">
        <f t="shared" si="33"/>
        <v>0</v>
      </c>
      <c r="Q195" s="278">
        <f t="shared" si="33"/>
        <v>0</v>
      </c>
      <c r="R195" s="132"/>
      <c r="S195" s="370"/>
      <c r="T195" s="370"/>
      <c r="U195" s="370"/>
      <c r="V195" s="370"/>
      <c r="W195" s="370"/>
      <c r="X195" s="370"/>
      <c r="Y195" s="370"/>
      <c r="Z195" s="370"/>
      <c r="AA195" s="370"/>
      <c r="AB195" s="370"/>
      <c r="AC195" s="370"/>
      <c r="AD195" s="370"/>
      <c r="AE195" s="370"/>
      <c r="AF195" s="370"/>
      <c r="AG195" s="370"/>
      <c r="AH195" s="370"/>
      <c r="AI195" s="370"/>
      <c r="AJ195" s="370"/>
      <c r="AK195" s="370"/>
      <c r="AL195" s="370"/>
      <c r="AM195" s="370"/>
      <c r="AN195" s="370"/>
      <c r="AO195" s="370"/>
      <c r="AP195" s="370"/>
      <c r="AQ195" s="370"/>
      <c r="AR195" s="370"/>
      <c r="AS195" s="370"/>
      <c r="AT195" s="370"/>
      <c r="AU195" s="370"/>
      <c r="AV195" s="370"/>
      <c r="AW195" s="370"/>
      <c r="AX195" s="370"/>
      <c r="AY195" s="370"/>
      <c r="AZ195" s="370"/>
      <c r="BA195" s="370"/>
      <c r="BB195" s="370"/>
      <c r="BC195" s="370"/>
      <c r="BD195" s="370"/>
      <c r="BE195" s="370"/>
      <c r="BF195" s="370"/>
      <c r="BG195" s="370"/>
      <c r="BH195" s="370"/>
      <c r="BI195" s="370"/>
      <c r="BJ195" s="370"/>
      <c r="BK195" s="370"/>
      <c r="BL195" s="370"/>
      <c r="BM195" s="370"/>
      <c r="BN195" s="370"/>
      <c r="BO195" s="370"/>
      <c r="BP195" s="370"/>
      <c r="BQ195" s="370"/>
      <c r="BR195" s="370"/>
      <c r="BS195" s="370"/>
      <c r="BT195" s="370"/>
      <c r="BU195" s="370"/>
      <c r="BV195" s="370"/>
      <c r="BW195" s="370"/>
      <c r="BX195" s="370"/>
      <c r="BY195" s="370"/>
      <c r="BZ195" s="370"/>
      <c r="CA195" s="370"/>
      <c r="CB195" s="370"/>
      <c r="CC195" s="370"/>
      <c r="CD195" s="370"/>
      <c r="CE195" s="370"/>
      <c r="CF195" s="370"/>
      <c r="CG195" s="370"/>
      <c r="CH195" s="370"/>
      <c r="CI195" s="370"/>
      <c r="CJ195" s="370"/>
      <c r="CK195" s="370"/>
      <c r="CL195" s="370"/>
      <c r="CM195" s="370"/>
      <c r="CN195" s="370"/>
      <c r="CO195" s="370"/>
      <c r="CP195" s="370"/>
      <c r="CQ195" s="370"/>
      <c r="CR195" s="370"/>
      <c r="CS195" s="370"/>
      <c r="CT195" s="370"/>
      <c r="CU195" s="370"/>
      <c r="CV195" s="370"/>
      <c r="CW195" s="370"/>
      <c r="CX195" s="370"/>
      <c r="CY195" s="370"/>
      <c r="CZ195" s="370"/>
      <c r="DA195" s="370"/>
      <c r="DB195" s="370"/>
      <c r="DC195" s="370"/>
      <c r="DD195" s="370"/>
      <c r="DE195" s="370"/>
      <c r="DF195" s="370"/>
      <c r="DG195" s="370"/>
      <c r="DH195" s="370"/>
      <c r="DI195" s="370"/>
      <c r="DJ195" s="370"/>
      <c r="DK195" s="370"/>
      <c r="DL195" s="370"/>
      <c r="DM195" s="370"/>
      <c r="DN195" s="370"/>
      <c r="DO195" s="370"/>
      <c r="DP195" s="370"/>
      <c r="DQ195" s="370"/>
      <c r="DR195" s="370"/>
      <c r="DS195" s="370"/>
      <c r="DT195" s="370"/>
      <c r="DU195" s="370"/>
      <c r="DV195" s="370"/>
      <c r="DW195" s="370"/>
      <c r="DX195" s="370"/>
      <c r="DY195" s="370"/>
      <c r="DZ195" s="370"/>
      <c r="EA195" s="370"/>
      <c r="EB195" s="370"/>
      <c r="EC195" s="370"/>
      <c r="ED195" s="370"/>
      <c r="EE195" s="370"/>
      <c r="EF195" s="370"/>
      <c r="EG195" s="370"/>
      <c r="EH195" s="370"/>
      <c r="EI195" s="370"/>
      <c r="EJ195" s="370"/>
      <c r="EK195" s="370"/>
      <c r="EL195" s="370"/>
      <c r="EM195" s="370"/>
      <c r="EN195" s="370"/>
      <c r="EO195" s="370"/>
      <c r="EP195" s="370"/>
      <c r="EQ195" s="370"/>
      <c r="ER195" s="370"/>
      <c r="ES195" s="370"/>
      <c r="ET195" s="370"/>
      <c r="EU195" s="370"/>
      <c r="EV195" s="370"/>
      <c r="EW195" s="370"/>
      <c r="EX195" s="370"/>
      <c r="EY195" s="370"/>
      <c r="EZ195" s="370"/>
      <c r="FA195" s="370"/>
      <c r="FB195" s="370"/>
      <c r="FC195" s="370"/>
      <c r="FD195" s="370"/>
      <c r="FE195" s="370"/>
      <c r="FF195" s="370"/>
      <c r="FG195" s="370"/>
      <c r="FH195" s="370"/>
      <c r="FI195" s="370"/>
      <c r="FJ195" s="370"/>
      <c r="FK195" s="370"/>
      <c r="FL195" s="370"/>
      <c r="FM195" s="370"/>
      <c r="FN195" s="370"/>
      <c r="FO195" s="370"/>
      <c r="FP195" s="370"/>
      <c r="FQ195" s="370"/>
      <c r="FR195" s="370"/>
      <c r="FS195" s="370"/>
      <c r="FT195" s="370"/>
      <c r="FU195" s="370"/>
      <c r="FV195" s="370"/>
      <c r="FW195" s="370"/>
      <c r="FX195" s="370"/>
      <c r="FY195" s="370"/>
      <c r="FZ195" s="370"/>
      <c r="GA195" s="370"/>
      <c r="GB195" s="370"/>
      <c r="GC195" s="370"/>
      <c r="GD195" s="370"/>
      <c r="GE195" s="370"/>
      <c r="GF195" s="370"/>
      <c r="GG195" s="370"/>
      <c r="GH195" s="370"/>
      <c r="GI195" s="370"/>
      <c r="GJ195" s="370"/>
      <c r="GK195" s="370"/>
      <c r="GL195" s="370"/>
      <c r="GM195" s="370"/>
      <c r="GN195" s="370"/>
      <c r="GO195" s="370"/>
      <c r="GP195" s="370"/>
      <c r="GQ195" s="370"/>
      <c r="GR195" s="370"/>
      <c r="GS195" s="370"/>
      <c r="GT195" s="370"/>
      <c r="GU195" s="370"/>
      <c r="GV195" s="370"/>
      <c r="GW195" s="370"/>
      <c r="GX195" s="370"/>
      <c r="GY195" s="370"/>
      <c r="GZ195" s="370"/>
      <c r="HA195" s="370"/>
      <c r="HB195" s="370"/>
      <c r="HC195" s="370"/>
      <c r="HD195" s="370"/>
      <c r="HE195" s="370"/>
      <c r="HF195" s="370"/>
      <c r="HG195" s="370"/>
      <c r="HH195" s="370"/>
      <c r="HI195" s="370"/>
      <c r="HJ195" s="370"/>
      <c r="HK195" s="370"/>
      <c r="HL195" s="370"/>
      <c r="HM195" s="370"/>
      <c r="HN195" s="370"/>
      <c r="HO195" s="370"/>
      <c r="HP195" s="370"/>
      <c r="HQ195" s="370"/>
      <c r="HR195" s="370"/>
      <c r="HS195" s="370"/>
      <c r="HT195" s="370"/>
      <c r="HU195" s="370"/>
      <c r="HV195" s="370"/>
      <c r="HW195" s="370"/>
      <c r="HX195" s="370"/>
      <c r="HY195" s="370"/>
      <c r="HZ195" s="370"/>
      <c r="IA195" s="370"/>
      <c r="IB195" s="370"/>
      <c r="IC195" s="370"/>
      <c r="ID195" s="370"/>
      <c r="IE195" s="370"/>
      <c r="IF195" s="370"/>
      <c r="IG195" s="370"/>
      <c r="IH195" s="370"/>
      <c r="II195" s="370"/>
      <c r="IJ195" s="370"/>
      <c r="IK195" s="370"/>
      <c r="IL195" s="370"/>
      <c r="IM195" s="370"/>
      <c r="IN195" s="370"/>
      <c r="IO195" s="370"/>
      <c r="IP195" s="370"/>
      <c r="IQ195" s="370"/>
      <c r="IR195" s="370"/>
      <c r="IS195" s="370"/>
      <c r="IT195" s="370"/>
      <c r="IU195" s="370"/>
      <c r="IV195" s="370"/>
      <c r="IW195" s="370"/>
      <c r="IX195" s="370"/>
      <c r="IY195" s="370"/>
      <c r="IZ195" s="370"/>
      <c r="JA195" s="370"/>
      <c r="JB195" s="370"/>
      <c r="JC195" s="370"/>
      <c r="JD195" s="370"/>
      <c r="JE195" s="370"/>
      <c r="JF195" s="370"/>
      <c r="JG195" s="370"/>
      <c r="JH195" s="370"/>
      <c r="JI195" s="370"/>
      <c r="JJ195" s="370"/>
      <c r="JK195" s="370"/>
      <c r="JL195" s="370"/>
      <c r="JM195" s="370"/>
      <c r="JN195" s="370"/>
      <c r="JO195" s="370"/>
      <c r="JP195" s="370"/>
      <c r="JQ195" s="370"/>
      <c r="JR195" s="370"/>
      <c r="JS195" s="370"/>
      <c r="JT195" s="370"/>
      <c r="JU195" s="370"/>
      <c r="JV195" s="370"/>
      <c r="JW195" s="370"/>
      <c r="JX195" s="370"/>
      <c r="JY195" s="370"/>
      <c r="JZ195" s="370"/>
      <c r="KA195" s="370"/>
      <c r="KB195" s="370"/>
      <c r="KC195" s="370"/>
      <c r="KD195" s="370"/>
      <c r="KE195" s="370"/>
      <c r="KF195" s="370"/>
      <c r="KG195" s="370"/>
      <c r="KH195" s="370"/>
      <c r="KI195" s="370"/>
      <c r="KJ195" s="370"/>
      <c r="KK195" s="370"/>
      <c r="KL195" s="370"/>
      <c r="KM195" s="370"/>
      <c r="KN195" s="370"/>
      <c r="KO195" s="370"/>
      <c r="KP195" s="370"/>
      <c r="KQ195" s="370"/>
      <c r="KR195" s="370"/>
      <c r="KS195" s="370"/>
      <c r="KT195" s="370"/>
      <c r="KU195" s="370"/>
      <c r="KV195" s="370"/>
      <c r="KW195" s="370"/>
      <c r="KX195" s="370"/>
      <c r="KY195" s="370"/>
      <c r="KZ195" s="370"/>
      <c r="LA195" s="370"/>
      <c r="LB195" s="370"/>
      <c r="LC195" s="370"/>
      <c r="LD195" s="370"/>
      <c r="LE195" s="370"/>
      <c r="LF195" s="370"/>
      <c r="LG195" s="370"/>
      <c r="LH195" s="370"/>
      <c r="LI195" s="370"/>
      <c r="LJ195" s="370"/>
      <c r="LK195" s="370"/>
      <c r="LL195" s="370"/>
      <c r="LM195" s="370"/>
      <c r="LN195" s="370"/>
      <c r="LO195" s="370"/>
      <c r="LP195" s="370"/>
      <c r="LQ195" s="370"/>
      <c r="LR195" s="370"/>
      <c r="LS195" s="370"/>
      <c r="LT195" s="370"/>
      <c r="LU195" s="370"/>
      <c r="LV195" s="370"/>
      <c r="LW195" s="370"/>
      <c r="LX195" s="370"/>
      <c r="LY195" s="370"/>
      <c r="LZ195" s="370"/>
      <c r="MA195" s="370"/>
      <c r="MB195" s="370"/>
      <c r="MC195" s="370"/>
      <c r="MD195" s="370"/>
      <c r="ME195" s="370"/>
      <c r="MF195" s="370"/>
      <c r="MG195" s="370"/>
      <c r="MH195" s="370"/>
      <c r="MI195" s="370"/>
      <c r="MJ195" s="370"/>
      <c r="MK195" s="370"/>
      <c r="ML195" s="370"/>
      <c r="MM195" s="370"/>
      <c r="MN195" s="370"/>
      <c r="MO195" s="370"/>
      <c r="MP195" s="370"/>
      <c r="MQ195" s="370"/>
      <c r="MR195" s="370"/>
      <c r="MS195" s="370"/>
      <c r="MT195" s="370"/>
      <c r="MU195" s="370"/>
      <c r="MV195" s="370"/>
      <c r="MW195" s="370"/>
      <c r="MX195" s="370"/>
      <c r="MY195" s="370"/>
      <c r="MZ195" s="370"/>
      <c r="NA195" s="370"/>
      <c r="NB195" s="370"/>
      <c r="NC195" s="370"/>
      <c r="ND195" s="370"/>
      <c r="NE195" s="370"/>
      <c r="NF195" s="370"/>
      <c r="NG195" s="370"/>
      <c r="NH195" s="370"/>
      <c r="NI195" s="370"/>
      <c r="NJ195" s="370"/>
      <c r="NK195" s="370"/>
      <c r="NL195" s="370"/>
      <c r="NM195" s="370"/>
      <c r="NN195" s="370"/>
      <c r="NO195" s="370"/>
      <c r="NP195" s="370"/>
      <c r="NQ195" s="370"/>
      <c r="NR195" s="370"/>
      <c r="NS195" s="370"/>
      <c r="NT195" s="370"/>
      <c r="NU195" s="370"/>
      <c r="NV195" s="370"/>
      <c r="NW195" s="370"/>
      <c r="NX195" s="370"/>
      <c r="NY195" s="370"/>
      <c r="NZ195" s="370"/>
      <c r="OA195" s="370"/>
      <c r="OB195" s="370"/>
      <c r="OC195" s="370"/>
      <c r="OD195" s="370"/>
      <c r="OE195" s="370"/>
      <c r="OF195" s="370"/>
      <c r="OG195" s="370"/>
      <c r="OH195" s="370"/>
      <c r="OI195" s="370"/>
      <c r="OJ195" s="370"/>
      <c r="OK195" s="370"/>
      <c r="OL195" s="370"/>
      <c r="OM195" s="370"/>
      <c r="ON195" s="370"/>
      <c r="OO195" s="370"/>
      <c r="OP195" s="370"/>
      <c r="OQ195" s="370"/>
      <c r="OR195" s="370"/>
      <c r="OS195" s="370"/>
      <c r="OT195" s="370"/>
      <c r="OU195" s="370"/>
      <c r="OV195" s="370"/>
      <c r="OW195" s="370"/>
      <c r="OX195" s="370"/>
      <c r="OY195" s="370"/>
      <c r="OZ195" s="370"/>
      <c r="PA195" s="370"/>
      <c r="PB195" s="370"/>
      <c r="PC195" s="370"/>
      <c r="PD195" s="370"/>
      <c r="PE195" s="370"/>
      <c r="PF195" s="370"/>
      <c r="PG195" s="370"/>
      <c r="PH195" s="370"/>
      <c r="PI195" s="370"/>
      <c r="PJ195" s="370"/>
      <c r="PK195" s="370"/>
      <c r="PL195" s="370"/>
      <c r="PM195" s="370"/>
      <c r="PN195" s="370"/>
      <c r="PO195" s="370"/>
      <c r="PP195" s="370"/>
      <c r="PQ195" s="370"/>
      <c r="PR195" s="370"/>
      <c r="PS195" s="370"/>
      <c r="PT195" s="370"/>
      <c r="PU195" s="370"/>
      <c r="PV195" s="370"/>
      <c r="PW195" s="370"/>
      <c r="PX195" s="370"/>
      <c r="PY195" s="370"/>
      <c r="PZ195" s="370"/>
      <c r="QA195" s="370"/>
      <c r="QB195" s="370"/>
      <c r="QC195" s="370"/>
      <c r="QD195" s="370"/>
      <c r="QE195" s="370"/>
      <c r="QF195" s="370"/>
      <c r="QG195" s="370"/>
      <c r="QH195" s="370"/>
      <c r="QI195" s="370"/>
      <c r="QJ195" s="370"/>
      <c r="QK195" s="370"/>
      <c r="QL195" s="370"/>
      <c r="QM195" s="370"/>
      <c r="QN195" s="370"/>
      <c r="QO195" s="370"/>
      <c r="QP195" s="370"/>
      <c r="QQ195" s="370"/>
      <c r="QR195" s="370"/>
      <c r="QS195" s="370"/>
      <c r="QT195" s="370"/>
      <c r="QU195" s="370"/>
      <c r="QV195" s="370"/>
      <c r="QW195" s="370"/>
      <c r="QX195" s="370"/>
      <c r="QY195" s="370"/>
      <c r="QZ195" s="370"/>
      <c r="RA195" s="370"/>
      <c r="RB195" s="370"/>
      <c r="RC195" s="370"/>
      <c r="RD195" s="370"/>
      <c r="RE195" s="370"/>
      <c r="RF195" s="370"/>
      <c r="RG195" s="370"/>
      <c r="RH195" s="370"/>
      <c r="RI195" s="370"/>
      <c r="RJ195" s="370"/>
      <c r="RK195" s="370"/>
      <c r="RL195" s="370"/>
      <c r="RM195" s="370"/>
      <c r="RN195" s="370"/>
      <c r="RO195" s="370"/>
      <c r="RP195" s="370"/>
      <c r="RQ195" s="370"/>
      <c r="RR195" s="370"/>
      <c r="RS195" s="370"/>
      <c r="RT195" s="370"/>
      <c r="RU195" s="370"/>
      <c r="RV195" s="370"/>
      <c r="RW195" s="370"/>
      <c r="RX195" s="370"/>
      <c r="RY195" s="370"/>
      <c r="RZ195" s="370"/>
      <c r="SA195" s="370"/>
      <c r="SB195" s="370"/>
      <c r="SC195" s="370"/>
      <c r="SD195" s="370"/>
      <c r="SE195" s="370"/>
      <c r="SF195" s="370"/>
      <c r="SG195" s="370"/>
      <c r="SH195" s="370"/>
      <c r="SI195" s="370"/>
      <c r="SJ195" s="370"/>
      <c r="SK195" s="370"/>
      <c r="SL195" s="370"/>
      <c r="SM195" s="370"/>
      <c r="SN195" s="370"/>
      <c r="SO195" s="370"/>
      <c r="SP195" s="370"/>
      <c r="SQ195" s="370"/>
      <c r="SR195" s="370"/>
      <c r="SS195" s="370"/>
      <c r="ST195" s="370"/>
      <c r="SU195" s="370"/>
      <c r="SV195" s="370"/>
      <c r="SW195" s="370"/>
      <c r="SX195" s="370"/>
      <c r="SY195" s="370"/>
      <c r="SZ195" s="370"/>
      <c r="TA195" s="370"/>
      <c r="TB195" s="370"/>
      <c r="TC195" s="370"/>
      <c r="TD195" s="370"/>
      <c r="TE195" s="370"/>
      <c r="TF195" s="370"/>
      <c r="TG195" s="370"/>
      <c r="TH195" s="370"/>
      <c r="TI195" s="370"/>
      <c r="TJ195" s="370"/>
      <c r="TK195" s="370"/>
      <c r="TL195" s="370"/>
      <c r="TM195" s="370"/>
      <c r="TN195" s="370"/>
      <c r="TO195" s="370"/>
      <c r="TP195" s="370"/>
      <c r="TQ195" s="370"/>
      <c r="TR195" s="370"/>
      <c r="TS195" s="370"/>
      <c r="TT195" s="370"/>
      <c r="TU195" s="370"/>
      <c r="TV195" s="370"/>
      <c r="TW195" s="370"/>
      <c r="TX195" s="370"/>
      <c r="TY195" s="370"/>
      <c r="TZ195" s="370"/>
      <c r="UA195" s="370"/>
      <c r="UB195" s="370"/>
      <c r="UC195" s="370"/>
      <c r="UD195" s="370"/>
      <c r="UE195" s="370"/>
      <c r="UF195" s="370"/>
      <c r="UG195" s="370"/>
      <c r="UH195" s="370"/>
      <c r="UI195" s="370"/>
      <c r="UJ195" s="370"/>
      <c r="UK195" s="370"/>
      <c r="UL195" s="370"/>
      <c r="UM195" s="370"/>
      <c r="UN195" s="370"/>
      <c r="UO195" s="370"/>
      <c r="UP195" s="370"/>
      <c r="UQ195" s="370"/>
      <c r="UR195" s="370"/>
      <c r="US195" s="370"/>
      <c r="UT195" s="370"/>
      <c r="UU195" s="370"/>
      <c r="UV195" s="370"/>
      <c r="UW195" s="370"/>
      <c r="UX195" s="370"/>
      <c r="UY195" s="370"/>
      <c r="UZ195" s="370"/>
      <c r="VA195" s="370"/>
      <c r="VB195" s="370"/>
      <c r="VC195" s="370"/>
      <c r="VD195" s="370"/>
      <c r="VE195" s="370"/>
      <c r="VF195" s="370"/>
      <c r="VG195" s="370"/>
      <c r="VH195" s="370"/>
      <c r="VI195" s="370"/>
      <c r="VJ195" s="370"/>
      <c r="VK195" s="370"/>
      <c r="VL195" s="370"/>
      <c r="VM195" s="370"/>
      <c r="VN195" s="370"/>
      <c r="VO195" s="370"/>
      <c r="VP195" s="370"/>
      <c r="VQ195" s="370"/>
      <c r="VR195" s="370"/>
      <c r="VS195" s="370"/>
      <c r="VT195" s="370"/>
      <c r="VU195" s="370"/>
      <c r="VV195" s="370"/>
      <c r="VW195" s="370"/>
      <c r="VX195" s="370"/>
      <c r="VY195" s="370"/>
      <c r="VZ195" s="370"/>
      <c r="WA195" s="370"/>
      <c r="WB195" s="370"/>
      <c r="WC195" s="370"/>
      <c r="WD195" s="370"/>
      <c r="WE195" s="370"/>
      <c r="WF195" s="370"/>
      <c r="WG195" s="370"/>
      <c r="WH195" s="370"/>
      <c r="WI195" s="370"/>
      <c r="WJ195" s="370"/>
      <c r="WK195" s="370"/>
      <c r="WL195" s="370"/>
      <c r="WM195" s="370"/>
      <c r="WN195" s="370"/>
      <c r="WO195" s="370"/>
      <c r="WP195" s="370"/>
      <c r="WQ195" s="370"/>
      <c r="WR195" s="370"/>
      <c r="WS195" s="370"/>
      <c r="WT195" s="370"/>
      <c r="WU195" s="370"/>
      <c r="WV195" s="370"/>
      <c r="WW195" s="370"/>
      <c r="WX195" s="370"/>
      <c r="WY195" s="370"/>
      <c r="WZ195" s="370"/>
      <c r="XA195" s="370"/>
      <c r="XB195" s="370"/>
      <c r="XC195" s="370"/>
      <c r="XD195" s="370"/>
      <c r="XE195" s="370"/>
      <c r="XF195" s="370"/>
      <c r="XG195" s="370"/>
      <c r="XH195" s="370"/>
      <c r="XI195" s="370"/>
      <c r="XJ195" s="370"/>
      <c r="XK195" s="370"/>
      <c r="XL195" s="370"/>
      <c r="XM195" s="370"/>
      <c r="XN195" s="370"/>
      <c r="XO195" s="370"/>
      <c r="XP195" s="370"/>
      <c r="XQ195" s="370"/>
      <c r="XR195" s="370"/>
      <c r="XS195" s="370"/>
      <c r="XT195" s="370"/>
      <c r="XU195" s="370"/>
      <c r="XV195" s="370"/>
      <c r="XW195" s="370"/>
      <c r="XX195" s="370"/>
      <c r="XY195" s="370"/>
      <c r="XZ195" s="370"/>
      <c r="YA195" s="370"/>
      <c r="YB195" s="370"/>
      <c r="YC195" s="370"/>
      <c r="YD195" s="370"/>
      <c r="YE195" s="370"/>
      <c r="YF195" s="370"/>
      <c r="YG195" s="370"/>
      <c r="YH195" s="370"/>
      <c r="YI195" s="370"/>
      <c r="YJ195" s="370"/>
      <c r="YK195" s="370"/>
      <c r="YL195" s="370"/>
      <c r="YM195" s="370"/>
      <c r="YN195" s="370"/>
      <c r="YO195" s="370"/>
      <c r="YP195" s="370"/>
      <c r="YQ195" s="370"/>
      <c r="YR195" s="370"/>
      <c r="YS195" s="370"/>
      <c r="YT195" s="370"/>
      <c r="YU195" s="370"/>
      <c r="YV195" s="370"/>
      <c r="YW195" s="370"/>
      <c r="YX195" s="370"/>
      <c r="YY195" s="370"/>
      <c r="YZ195" s="370"/>
      <c r="ZA195" s="370"/>
      <c r="ZB195" s="370"/>
      <c r="ZC195" s="370"/>
      <c r="ZD195" s="370"/>
      <c r="ZE195" s="370"/>
      <c r="ZF195" s="370"/>
      <c r="ZG195" s="370"/>
      <c r="ZH195" s="370"/>
      <c r="ZI195" s="370"/>
      <c r="ZJ195" s="370"/>
      <c r="ZK195" s="370"/>
      <c r="ZL195" s="370"/>
      <c r="ZM195" s="370"/>
      <c r="ZN195" s="370"/>
      <c r="ZO195" s="370"/>
      <c r="ZP195" s="370"/>
      <c r="ZQ195" s="370"/>
      <c r="ZR195" s="370"/>
      <c r="ZS195" s="370"/>
      <c r="ZT195" s="370"/>
      <c r="ZU195" s="370"/>
      <c r="ZV195" s="370"/>
      <c r="ZW195" s="370"/>
      <c r="ZX195" s="370"/>
      <c r="ZY195" s="370"/>
      <c r="ZZ195" s="370"/>
      <c r="AAA195" s="370"/>
      <c r="AAB195" s="370"/>
      <c r="AAC195" s="370"/>
      <c r="AAD195" s="370"/>
      <c r="AAE195" s="370"/>
      <c r="AAF195" s="370"/>
      <c r="AAG195" s="370"/>
      <c r="AAH195" s="370"/>
      <c r="AAI195" s="370"/>
      <c r="AAJ195" s="370"/>
      <c r="AAK195" s="370"/>
      <c r="AAL195" s="370"/>
      <c r="AAM195" s="370"/>
      <c r="AAN195" s="370"/>
      <c r="AAO195" s="370"/>
      <c r="AAP195" s="370"/>
      <c r="AAQ195" s="370"/>
      <c r="AAR195" s="370"/>
      <c r="AAS195" s="370"/>
      <c r="AAT195" s="370"/>
      <c r="AAU195" s="370"/>
      <c r="AAV195" s="370"/>
      <c r="AAW195" s="370"/>
      <c r="AAX195" s="370"/>
      <c r="AAY195" s="370"/>
      <c r="AAZ195" s="370"/>
      <c r="ABA195" s="370"/>
      <c r="ABB195" s="370"/>
      <c r="ABC195" s="370"/>
      <c r="ABD195" s="370"/>
      <c r="ABE195" s="370"/>
      <c r="ABF195" s="370"/>
      <c r="ABG195" s="370"/>
      <c r="ABH195" s="370"/>
      <c r="ABI195" s="370"/>
      <c r="ABJ195" s="370"/>
      <c r="ABK195" s="370"/>
      <c r="ABL195" s="370"/>
      <c r="ABM195" s="370"/>
      <c r="ABN195" s="370"/>
      <c r="ABO195" s="370"/>
      <c r="ABP195" s="370"/>
      <c r="ABQ195" s="370"/>
      <c r="ABR195" s="370"/>
      <c r="ABS195" s="370"/>
      <c r="ABT195" s="370"/>
      <c r="ABU195" s="370"/>
      <c r="ABV195" s="370"/>
      <c r="ABW195" s="370"/>
      <c r="ABX195" s="370"/>
      <c r="ABY195" s="370"/>
      <c r="ABZ195" s="370"/>
      <c r="ACA195" s="370"/>
      <c r="ACB195" s="370"/>
      <c r="ACC195" s="370"/>
      <c r="ACD195" s="370"/>
      <c r="ACE195" s="370"/>
      <c r="ACF195" s="370"/>
      <c r="ACG195" s="370"/>
      <c r="ACH195" s="370"/>
      <c r="ACI195" s="370"/>
      <c r="ACJ195" s="370"/>
      <c r="ACK195" s="370"/>
      <c r="ACL195" s="370"/>
      <c r="ACM195" s="370"/>
      <c r="ACN195" s="370"/>
      <c r="ACO195" s="370"/>
      <c r="ACP195" s="370"/>
      <c r="ACQ195" s="370"/>
      <c r="ACR195" s="370"/>
      <c r="ACS195" s="370"/>
      <c r="ACT195" s="370"/>
      <c r="ACU195" s="370"/>
      <c r="ACV195" s="370"/>
      <c r="ACW195" s="370"/>
      <c r="ACX195" s="370"/>
      <c r="ACY195" s="370"/>
      <c r="ACZ195" s="370"/>
      <c r="ADA195" s="370"/>
      <c r="ADB195" s="370"/>
      <c r="ADC195" s="370"/>
      <c r="ADD195" s="370"/>
      <c r="ADE195" s="370"/>
      <c r="ADF195" s="370"/>
      <c r="ADG195" s="370"/>
      <c r="ADH195" s="370"/>
      <c r="ADI195" s="370"/>
      <c r="ADJ195" s="370"/>
      <c r="ADK195" s="370"/>
      <c r="ADL195" s="370"/>
      <c r="ADM195" s="370"/>
      <c r="ADN195" s="370"/>
      <c r="ADO195" s="370"/>
      <c r="ADP195" s="370"/>
      <c r="ADQ195" s="370"/>
      <c r="ADR195" s="370"/>
      <c r="ADS195" s="370"/>
      <c r="ADT195" s="370"/>
      <c r="ADU195" s="370"/>
      <c r="ADV195" s="370"/>
      <c r="ADW195" s="370"/>
      <c r="ADX195" s="370"/>
      <c r="ADY195" s="370"/>
      <c r="ADZ195" s="370"/>
      <c r="AEA195" s="370"/>
      <c r="AEB195" s="370"/>
      <c r="AEC195" s="370"/>
      <c r="AED195" s="370"/>
      <c r="AEE195" s="370"/>
      <c r="AEF195" s="370"/>
      <c r="AEG195" s="370"/>
      <c r="AEH195" s="370"/>
      <c r="AEI195" s="370"/>
      <c r="AEJ195" s="370"/>
      <c r="AEK195" s="370"/>
      <c r="AEL195" s="370"/>
      <c r="AEM195" s="370"/>
      <c r="AEN195" s="370"/>
      <c r="AEO195" s="370"/>
      <c r="AEP195" s="370"/>
      <c r="AEQ195" s="370"/>
      <c r="AER195" s="370"/>
      <c r="AES195" s="370"/>
      <c r="AET195" s="370"/>
      <c r="AEU195" s="370"/>
      <c r="AEV195" s="370"/>
      <c r="AEW195" s="370"/>
      <c r="AEX195" s="370"/>
      <c r="AEY195" s="370"/>
      <c r="AEZ195" s="370"/>
      <c r="AFA195" s="370"/>
      <c r="AFB195" s="370"/>
      <c r="AFC195" s="370"/>
      <c r="AFD195" s="370"/>
      <c r="AFE195" s="370"/>
      <c r="AFF195" s="370"/>
      <c r="AFG195" s="370"/>
      <c r="AFH195" s="370"/>
      <c r="AFI195" s="370"/>
      <c r="AFJ195" s="370"/>
      <c r="AFK195" s="370"/>
      <c r="AFL195" s="370"/>
      <c r="AFM195" s="370"/>
      <c r="AFN195" s="370"/>
      <c r="AFO195" s="370"/>
      <c r="AFP195" s="370"/>
      <c r="AFQ195" s="370"/>
      <c r="AFR195" s="370"/>
      <c r="AFS195" s="370"/>
      <c r="AFT195" s="370"/>
      <c r="AFU195" s="370"/>
      <c r="AFV195" s="370"/>
      <c r="AFW195" s="370"/>
      <c r="AFX195" s="370"/>
      <c r="AFY195" s="370"/>
      <c r="AFZ195" s="370"/>
      <c r="AGA195" s="370"/>
      <c r="AGB195" s="370"/>
      <c r="AGC195" s="370"/>
      <c r="AGD195" s="370"/>
      <c r="AGE195" s="370"/>
      <c r="AGF195" s="370"/>
      <c r="AGG195" s="370"/>
      <c r="AGH195" s="370"/>
      <c r="AGI195" s="370"/>
      <c r="AGJ195" s="370"/>
      <c r="AGK195" s="370"/>
      <c r="AGL195" s="370"/>
      <c r="AGM195" s="370"/>
      <c r="AGN195" s="370"/>
      <c r="AGO195" s="370"/>
      <c r="AGP195" s="370"/>
      <c r="AGQ195" s="370"/>
      <c r="AGR195" s="370"/>
      <c r="AGS195" s="370"/>
      <c r="AGT195" s="370"/>
      <c r="AGU195" s="370"/>
      <c r="AGV195" s="370"/>
      <c r="AGW195" s="370"/>
      <c r="AGX195" s="370"/>
      <c r="AGY195" s="370"/>
      <c r="AGZ195" s="370"/>
      <c r="AHA195" s="370"/>
      <c r="AHB195" s="370"/>
      <c r="AHC195" s="370"/>
      <c r="AHD195" s="370"/>
      <c r="AHE195" s="370"/>
      <c r="AHF195" s="370"/>
      <c r="AHG195" s="370"/>
      <c r="AHH195" s="370"/>
      <c r="AHI195" s="370"/>
      <c r="AHJ195" s="370"/>
      <c r="AHK195" s="370"/>
      <c r="AHL195" s="370"/>
      <c r="AHM195" s="370"/>
      <c r="AHN195" s="370"/>
      <c r="AHO195" s="370"/>
      <c r="AHP195" s="370"/>
      <c r="AHQ195" s="370"/>
      <c r="AHR195" s="370"/>
      <c r="AHS195" s="370"/>
      <c r="AHT195" s="370"/>
      <c r="AHU195" s="370"/>
      <c r="AHV195" s="370"/>
      <c r="AHW195" s="370"/>
      <c r="AHX195" s="370"/>
      <c r="AHY195" s="370"/>
      <c r="AHZ195" s="370"/>
      <c r="AIA195" s="370"/>
      <c r="AIB195" s="370"/>
      <c r="AIC195" s="370"/>
      <c r="AID195" s="370"/>
      <c r="AIE195" s="370"/>
      <c r="AIF195" s="370"/>
      <c r="AIG195" s="370"/>
      <c r="AIH195" s="370"/>
      <c r="AII195" s="370"/>
      <c r="AIJ195" s="370"/>
      <c r="AIK195" s="370"/>
      <c r="AIL195" s="370"/>
      <c r="AIM195" s="370"/>
      <c r="AIN195" s="370"/>
      <c r="AIO195" s="370"/>
      <c r="AIP195" s="370"/>
      <c r="AIQ195" s="370"/>
      <c r="AIR195" s="370"/>
      <c r="AIS195" s="370"/>
      <c r="AIT195" s="370"/>
      <c r="AIU195" s="370"/>
      <c r="AIV195" s="370"/>
      <c r="AIW195" s="370"/>
      <c r="AIX195" s="370"/>
      <c r="AIY195" s="370"/>
      <c r="AIZ195" s="370"/>
      <c r="AJA195" s="370"/>
      <c r="AJB195" s="370"/>
      <c r="AJC195" s="370"/>
      <c r="AJD195" s="370"/>
      <c r="AJE195" s="370"/>
      <c r="AJF195" s="370"/>
      <c r="AJG195" s="370"/>
      <c r="AJH195" s="370"/>
      <c r="AJI195" s="370"/>
      <c r="AJJ195" s="370"/>
      <c r="AJK195" s="370"/>
      <c r="AJL195" s="370"/>
      <c r="AJM195" s="370"/>
      <c r="AJN195" s="370"/>
      <c r="AJO195" s="370"/>
      <c r="AJP195" s="370"/>
      <c r="AJQ195" s="370"/>
      <c r="AJR195" s="370"/>
      <c r="AJS195" s="370"/>
      <c r="AJT195" s="370"/>
      <c r="AJU195" s="370"/>
      <c r="AJV195" s="370"/>
      <c r="AJW195" s="370"/>
      <c r="AJX195" s="370"/>
      <c r="AJY195" s="370"/>
      <c r="AJZ195" s="370"/>
      <c r="AKA195" s="370"/>
      <c r="AKB195" s="370"/>
      <c r="AKC195" s="370"/>
      <c r="AKD195" s="370"/>
      <c r="AKE195" s="370"/>
      <c r="AKF195" s="370"/>
      <c r="AKG195" s="370"/>
      <c r="AKH195" s="370"/>
      <c r="AKI195" s="370"/>
      <c r="AKJ195" s="370"/>
      <c r="AKK195" s="370"/>
      <c r="AKL195" s="370"/>
      <c r="AKM195" s="370"/>
      <c r="AKN195" s="370"/>
      <c r="AKO195" s="370"/>
      <c r="AKP195" s="370"/>
      <c r="AKQ195" s="370"/>
      <c r="AKR195" s="370"/>
      <c r="AKS195" s="370"/>
      <c r="AKT195" s="370"/>
      <c r="AKU195" s="370"/>
      <c r="AKV195" s="370"/>
      <c r="AKW195" s="370"/>
      <c r="AKX195" s="370"/>
      <c r="AKY195" s="370"/>
      <c r="AKZ195" s="370"/>
      <c r="ALA195" s="370"/>
      <c r="ALB195" s="370"/>
      <c r="ALC195" s="370"/>
      <c r="ALD195" s="370"/>
      <c r="ALE195" s="370"/>
      <c r="ALF195" s="370"/>
      <c r="ALG195" s="370"/>
      <c r="ALH195" s="370"/>
      <c r="ALI195" s="370"/>
      <c r="ALJ195" s="370"/>
      <c r="ALK195" s="370"/>
      <c r="ALL195" s="370"/>
      <c r="ALM195" s="370"/>
      <c r="ALN195" s="370"/>
      <c r="ALO195" s="370"/>
      <c r="ALP195" s="370"/>
      <c r="ALQ195" s="370"/>
      <c r="ALR195" s="370"/>
      <c r="ALS195" s="370"/>
      <c r="ALT195" s="370"/>
      <c r="ALU195" s="370"/>
      <c r="ALV195" s="370"/>
      <c r="ALW195" s="370"/>
      <c r="ALX195" s="370"/>
      <c r="ALY195" s="370"/>
      <c r="ALZ195" s="370"/>
      <c r="AMA195" s="370"/>
      <c r="AMB195" s="370"/>
      <c r="AMC195" s="370"/>
      <c r="AMD195" s="370"/>
      <c r="AME195" s="370"/>
      <c r="AMF195" s="370"/>
      <c r="AMG195" s="370"/>
      <c r="AMH195" s="370"/>
      <c r="AMI195" s="370"/>
      <c r="AMJ195" s="370"/>
      <c r="AMK195" s="370"/>
      <c r="AML195" s="370"/>
      <c r="AMM195" s="370"/>
      <c r="AMN195" s="370"/>
      <c r="AMO195" s="370"/>
      <c r="AMP195" s="370"/>
      <c r="AMQ195" s="370"/>
      <c r="AMR195" s="370"/>
      <c r="AMS195" s="370"/>
      <c r="AMT195" s="370"/>
      <c r="AMU195" s="370"/>
      <c r="AMV195" s="370"/>
      <c r="AMW195" s="370"/>
      <c r="AMX195" s="370"/>
      <c r="AMY195" s="370"/>
      <c r="AMZ195" s="370"/>
      <c r="ANA195" s="370"/>
      <c r="ANB195" s="370"/>
      <c r="ANC195" s="370"/>
      <c r="AND195" s="370"/>
      <c r="ANE195" s="370"/>
      <c r="ANF195" s="370"/>
      <c r="ANG195" s="370"/>
      <c r="ANH195" s="370"/>
      <c r="ANI195" s="370"/>
      <c r="ANJ195" s="370"/>
      <c r="ANK195" s="370"/>
      <c r="ANL195" s="370"/>
      <c r="ANM195" s="370"/>
      <c r="ANN195" s="370"/>
      <c r="ANO195" s="370"/>
      <c r="ANP195" s="370"/>
      <c r="ANQ195" s="370"/>
      <c r="ANR195" s="370"/>
      <c r="ANS195" s="370"/>
      <c r="ANT195" s="370"/>
      <c r="ANU195" s="370"/>
      <c r="ANV195" s="370"/>
      <c r="ANW195" s="370"/>
      <c r="ANX195" s="370"/>
      <c r="ANY195" s="370"/>
      <c r="ANZ195" s="370"/>
      <c r="AOA195" s="370"/>
      <c r="AOB195" s="370"/>
      <c r="AOC195" s="370"/>
      <c r="AOD195" s="370"/>
      <c r="AOE195" s="370"/>
      <c r="AOF195" s="370"/>
      <c r="AOG195" s="370"/>
      <c r="AOH195" s="370"/>
      <c r="AOI195" s="370"/>
      <c r="AOJ195" s="370"/>
      <c r="AOK195" s="370"/>
      <c r="AOL195" s="370"/>
      <c r="AOM195" s="370"/>
      <c r="AON195" s="370"/>
      <c r="AOO195" s="370"/>
      <c r="AOP195" s="370"/>
      <c r="AOQ195" s="370"/>
      <c r="AOR195" s="370"/>
      <c r="AOS195" s="370"/>
      <c r="AOT195" s="370"/>
      <c r="AOU195" s="370"/>
      <c r="AOV195" s="370"/>
      <c r="AOW195" s="370"/>
      <c r="AOX195" s="370"/>
      <c r="AOY195" s="370"/>
      <c r="AOZ195" s="370"/>
      <c r="APA195" s="370"/>
      <c r="APB195" s="370"/>
      <c r="APC195" s="370"/>
      <c r="APD195" s="370"/>
      <c r="APE195" s="370"/>
      <c r="APF195" s="370"/>
      <c r="APG195" s="370"/>
      <c r="APH195" s="370"/>
      <c r="API195" s="370"/>
      <c r="APJ195" s="370"/>
      <c r="APK195" s="370"/>
      <c r="APL195" s="370"/>
      <c r="APM195" s="370"/>
      <c r="APN195" s="370"/>
      <c r="APO195" s="370"/>
      <c r="APP195" s="370"/>
      <c r="APQ195" s="370"/>
      <c r="APR195" s="370"/>
      <c r="APS195" s="370"/>
      <c r="APT195" s="370"/>
      <c r="APU195" s="370"/>
      <c r="APV195" s="370"/>
      <c r="APW195" s="370"/>
      <c r="APX195" s="370"/>
      <c r="APY195" s="370"/>
      <c r="APZ195" s="370"/>
      <c r="AQA195" s="370"/>
      <c r="AQB195" s="370"/>
      <c r="AQC195" s="370"/>
      <c r="AQD195" s="370"/>
      <c r="AQE195" s="370"/>
      <c r="AQF195" s="370"/>
      <c r="AQG195" s="370"/>
      <c r="AQH195" s="370"/>
      <c r="AQI195" s="370"/>
      <c r="AQJ195" s="370"/>
      <c r="AQK195" s="370"/>
      <c r="AQL195" s="370"/>
      <c r="AQM195" s="370"/>
      <c r="AQN195" s="370"/>
      <c r="AQO195" s="370"/>
      <c r="AQP195" s="370"/>
      <c r="AQQ195" s="370"/>
      <c r="AQR195" s="370"/>
      <c r="AQS195" s="370"/>
      <c r="AQT195" s="370"/>
      <c r="AQU195" s="370"/>
      <c r="AQV195" s="370"/>
      <c r="AQW195" s="370"/>
      <c r="AQX195" s="370"/>
      <c r="AQY195" s="370"/>
      <c r="AQZ195" s="370"/>
      <c r="ARA195" s="370"/>
      <c r="ARB195" s="370"/>
      <c r="ARC195" s="370"/>
      <c r="ARD195" s="370"/>
      <c r="ARE195" s="370"/>
      <c r="ARF195" s="370"/>
      <c r="ARG195" s="370"/>
      <c r="ARH195" s="370"/>
      <c r="ARI195" s="370"/>
      <c r="ARJ195" s="370"/>
      <c r="ARK195" s="370"/>
      <c r="ARL195" s="370"/>
      <c r="ARM195" s="370"/>
      <c r="ARN195" s="370"/>
      <c r="ARO195" s="370"/>
      <c r="ARP195" s="370"/>
      <c r="ARQ195" s="370"/>
      <c r="ARR195" s="370"/>
      <c r="ARS195" s="370"/>
      <c r="ART195" s="370"/>
      <c r="ARU195" s="370"/>
      <c r="ARV195" s="370"/>
      <c r="ARW195" s="370"/>
      <c r="ARX195" s="370"/>
      <c r="ARY195" s="370"/>
      <c r="ARZ195" s="370"/>
      <c r="ASA195" s="370"/>
      <c r="ASB195" s="370"/>
      <c r="ASC195" s="370"/>
      <c r="ASD195" s="370"/>
      <c r="ASE195" s="370"/>
      <c r="ASF195" s="370"/>
      <c r="ASG195" s="370"/>
      <c r="ASH195" s="370"/>
      <c r="ASI195" s="370"/>
      <c r="ASJ195" s="370"/>
      <c r="ASK195" s="370"/>
      <c r="ASL195" s="370"/>
      <c r="ASM195" s="370"/>
      <c r="ASN195" s="370"/>
      <c r="ASO195" s="370"/>
      <c r="ASP195" s="370"/>
      <c r="ASQ195" s="370"/>
      <c r="ASR195" s="370"/>
      <c r="ASS195" s="370"/>
      <c r="AST195" s="370"/>
      <c r="ASU195" s="370"/>
      <c r="ASV195" s="370"/>
      <c r="ASW195" s="370"/>
      <c r="ASX195" s="370"/>
      <c r="ASY195" s="370"/>
      <c r="ASZ195" s="370"/>
      <c r="ATA195" s="370"/>
      <c r="ATB195" s="370"/>
      <c r="ATC195" s="370"/>
      <c r="ATD195" s="370"/>
      <c r="ATE195" s="370"/>
      <c r="ATF195" s="370"/>
      <c r="ATG195" s="370"/>
      <c r="ATH195" s="370"/>
      <c r="ATI195" s="370"/>
      <c r="ATJ195" s="370"/>
      <c r="ATK195" s="370"/>
      <c r="ATL195" s="370"/>
      <c r="ATM195" s="370"/>
      <c r="ATN195" s="370"/>
      <c r="ATO195" s="370"/>
      <c r="ATP195" s="370"/>
      <c r="ATQ195" s="370"/>
      <c r="ATR195" s="370"/>
      <c r="ATS195" s="370"/>
      <c r="ATT195" s="370"/>
      <c r="ATU195" s="370"/>
      <c r="ATV195" s="370"/>
      <c r="ATW195" s="370"/>
      <c r="ATX195" s="370"/>
      <c r="ATY195" s="370"/>
      <c r="ATZ195" s="370"/>
      <c r="AUA195" s="370"/>
      <c r="AUB195" s="370"/>
      <c r="AUC195" s="370"/>
      <c r="AUD195" s="370"/>
      <c r="AUE195" s="370"/>
      <c r="AUF195" s="370"/>
      <c r="AUG195" s="370"/>
      <c r="AUH195" s="370"/>
      <c r="AUI195" s="370"/>
      <c r="AUJ195" s="370"/>
      <c r="AUK195" s="370"/>
      <c r="AUL195" s="370"/>
      <c r="AUM195" s="370"/>
      <c r="AUN195" s="370"/>
      <c r="AUO195" s="370"/>
      <c r="AUP195" s="370"/>
      <c r="AUQ195" s="370"/>
      <c r="AUR195" s="370"/>
      <c r="AUS195" s="370"/>
      <c r="AUT195" s="370"/>
      <c r="AUU195" s="370"/>
      <c r="AUV195" s="370"/>
      <c r="AUW195" s="370"/>
      <c r="AUX195" s="370"/>
      <c r="AUY195" s="370"/>
      <c r="AUZ195" s="370"/>
      <c r="AVA195" s="370"/>
      <c r="AVB195" s="370"/>
      <c r="AVC195" s="370"/>
      <c r="AVD195" s="370"/>
      <c r="AVE195" s="370"/>
      <c r="AVF195" s="370"/>
      <c r="AVG195" s="370"/>
      <c r="AVH195" s="370"/>
      <c r="AVI195" s="370"/>
      <c r="AVJ195" s="370"/>
      <c r="AVK195" s="370"/>
      <c r="AVL195" s="370"/>
      <c r="AVM195" s="370"/>
      <c r="AVN195" s="370"/>
      <c r="AVO195" s="370"/>
      <c r="AVP195" s="370"/>
      <c r="AVQ195" s="370"/>
      <c r="AVR195" s="370"/>
      <c r="AVS195" s="370"/>
      <c r="AVT195" s="370"/>
      <c r="AVU195" s="370"/>
      <c r="AVV195" s="370"/>
      <c r="AVW195" s="370"/>
      <c r="AVX195" s="370"/>
      <c r="AVY195" s="370"/>
      <c r="AVZ195" s="370"/>
      <c r="AWA195" s="370"/>
      <c r="AWB195" s="370"/>
      <c r="AWC195" s="370"/>
      <c r="AWD195" s="370"/>
      <c r="AWE195" s="370"/>
      <c r="AWF195" s="370"/>
      <c r="AWG195" s="370"/>
      <c r="AWH195" s="370"/>
      <c r="AWI195" s="370"/>
      <c r="AWJ195" s="370"/>
      <c r="AWK195" s="370"/>
      <c r="AWL195" s="370"/>
      <c r="AWM195" s="370"/>
      <c r="AWN195" s="370"/>
      <c r="AWO195" s="370"/>
      <c r="AWP195" s="370"/>
      <c r="AWQ195" s="370"/>
      <c r="AWR195" s="370"/>
      <c r="AWS195" s="370"/>
      <c r="AWT195" s="370"/>
      <c r="AWU195" s="370"/>
      <c r="AWV195" s="370"/>
      <c r="AWW195" s="370"/>
      <c r="AWX195" s="370"/>
      <c r="AWY195" s="370"/>
      <c r="AWZ195" s="370"/>
      <c r="AXA195" s="370"/>
      <c r="AXB195" s="370"/>
      <c r="AXC195" s="370"/>
      <c r="AXD195" s="370"/>
      <c r="AXE195" s="370"/>
      <c r="AXF195" s="370"/>
      <c r="AXG195" s="370"/>
      <c r="AXH195" s="370"/>
      <c r="AXI195" s="370"/>
      <c r="AXJ195" s="370"/>
      <c r="AXK195" s="370"/>
      <c r="AXL195" s="370"/>
      <c r="AXM195" s="370"/>
      <c r="AXN195" s="370"/>
      <c r="AXO195" s="370"/>
      <c r="AXP195" s="370"/>
      <c r="AXQ195" s="370"/>
      <c r="AXR195" s="370"/>
      <c r="AXS195" s="370"/>
      <c r="AXT195" s="370"/>
      <c r="AXU195" s="370"/>
      <c r="AXV195" s="370"/>
      <c r="AXW195" s="370"/>
      <c r="AXX195" s="370"/>
      <c r="AXY195" s="370"/>
      <c r="AXZ195" s="370"/>
      <c r="AYA195" s="370"/>
      <c r="AYB195" s="370"/>
      <c r="AYC195" s="370"/>
      <c r="AYD195" s="370"/>
      <c r="AYE195" s="370"/>
      <c r="AYF195" s="370"/>
      <c r="AYG195" s="370"/>
      <c r="AYH195" s="370"/>
      <c r="AYI195" s="370"/>
      <c r="AYJ195" s="370"/>
      <c r="AYK195" s="370"/>
      <c r="AYL195" s="370"/>
      <c r="AYM195" s="370"/>
      <c r="AYN195" s="370"/>
      <c r="AYO195" s="370"/>
      <c r="AYP195" s="370"/>
      <c r="AYQ195" s="370"/>
      <c r="AYR195" s="370"/>
      <c r="AYS195" s="370"/>
      <c r="AYT195" s="370"/>
      <c r="AYU195" s="370"/>
      <c r="AYV195" s="370"/>
      <c r="AYW195" s="370"/>
      <c r="AYX195" s="370"/>
      <c r="AYY195" s="370"/>
      <c r="AYZ195" s="370"/>
      <c r="AZA195" s="370"/>
      <c r="AZB195" s="370"/>
      <c r="AZC195" s="370"/>
      <c r="AZD195" s="370"/>
      <c r="AZE195" s="370"/>
      <c r="AZF195" s="370"/>
      <c r="AZG195" s="370"/>
      <c r="AZH195" s="370"/>
      <c r="AZI195" s="370"/>
      <c r="AZJ195" s="370"/>
      <c r="AZK195" s="370"/>
      <c r="AZL195" s="370"/>
      <c r="AZM195" s="370"/>
      <c r="AZN195" s="370"/>
      <c r="AZO195" s="370"/>
      <c r="AZP195" s="370"/>
      <c r="AZQ195" s="370"/>
      <c r="AZR195" s="370"/>
      <c r="AZS195" s="370"/>
      <c r="AZT195" s="370"/>
      <c r="AZU195" s="370"/>
      <c r="AZV195" s="370"/>
      <c r="AZW195" s="370"/>
      <c r="AZX195" s="370"/>
      <c r="AZY195" s="370"/>
      <c r="AZZ195" s="370"/>
      <c r="BAA195" s="370"/>
      <c r="BAB195" s="370"/>
      <c r="BAC195" s="370"/>
      <c r="BAD195" s="370"/>
      <c r="BAE195" s="370"/>
      <c r="BAF195" s="370"/>
      <c r="BAG195" s="370"/>
      <c r="BAH195" s="370"/>
      <c r="BAI195" s="370"/>
      <c r="BAJ195" s="370"/>
      <c r="BAK195" s="370"/>
      <c r="BAL195" s="370"/>
      <c r="BAM195" s="370"/>
      <c r="BAN195" s="370"/>
      <c r="BAO195" s="370"/>
      <c r="BAP195" s="370"/>
      <c r="BAQ195" s="370"/>
      <c r="BAR195" s="370"/>
      <c r="BAS195" s="370"/>
      <c r="BAT195" s="370"/>
      <c r="BAU195" s="370"/>
      <c r="BAV195" s="370"/>
      <c r="BAW195" s="370"/>
      <c r="BAX195" s="370"/>
      <c r="BAY195" s="370"/>
      <c r="BAZ195" s="370"/>
      <c r="BBA195" s="370"/>
      <c r="BBB195" s="370"/>
      <c r="BBC195" s="370"/>
      <c r="BBD195" s="370"/>
      <c r="BBE195" s="370"/>
      <c r="BBF195" s="370"/>
      <c r="BBG195" s="370"/>
      <c r="BBH195" s="370"/>
      <c r="BBI195" s="370"/>
      <c r="BBJ195" s="370"/>
      <c r="BBK195" s="370"/>
      <c r="BBL195" s="370"/>
      <c r="BBM195" s="370"/>
      <c r="BBN195" s="370"/>
      <c r="BBO195" s="370"/>
      <c r="BBP195" s="370"/>
      <c r="BBQ195" s="370"/>
      <c r="BBR195" s="370"/>
      <c r="BBS195" s="370"/>
      <c r="BBT195" s="370"/>
      <c r="BBU195" s="370"/>
      <c r="BBV195" s="370"/>
      <c r="BBW195" s="370"/>
      <c r="BBX195" s="370"/>
      <c r="BBY195" s="370"/>
      <c r="BBZ195" s="370"/>
      <c r="BCA195" s="370"/>
      <c r="BCB195" s="370"/>
      <c r="BCC195" s="370"/>
      <c r="BCD195" s="370"/>
      <c r="BCE195" s="370"/>
      <c r="BCF195" s="370"/>
      <c r="BCG195" s="370"/>
      <c r="BCH195" s="370"/>
      <c r="BCI195" s="370"/>
      <c r="BCJ195" s="370"/>
      <c r="BCK195" s="370"/>
      <c r="BCL195" s="370"/>
      <c r="BCM195" s="370"/>
      <c r="BCN195" s="370"/>
      <c r="BCO195" s="370"/>
      <c r="BCP195" s="370"/>
      <c r="BCQ195" s="370"/>
      <c r="BCR195" s="370"/>
      <c r="BCS195" s="370"/>
      <c r="BCT195" s="370"/>
      <c r="BCU195" s="370"/>
      <c r="BCV195" s="370"/>
      <c r="BCW195" s="370"/>
      <c r="BCX195" s="370"/>
      <c r="BCY195" s="370"/>
      <c r="BCZ195" s="370"/>
      <c r="BDA195" s="370"/>
      <c r="BDB195" s="370"/>
      <c r="BDC195" s="370"/>
      <c r="BDD195" s="370"/>
      <c r="BDE195" s="370"/>
      <c r="BDF195" s="370"/>
      <c r="BDG195" s="370"/>
      <c r="BDH195" s="370"/>
      <c r="BDI195" s="370"/>
      <c r="BDJ195" s="370"/>
      <c r="BDK195" s="370"/>
      <c r="BDL195" s="370"/>
      <c r="BDM195" s="370"/>
      <c r="BDN195" s="370"/>
      <c r="BDO195" s="370"/>
      <c r="BDP195" s="370"/>
      <c r="BDQ195" s="370"/>
      <c r="BDR195" s="370"/>
      <c r="BDS195" s="370"/>
      <c r="BDT195" s="370"/>
      <c r="BDU195" s="370"/>
      <c r="BDV195" s="370"/>
      <c r="BDW195" s="370"/>
      <c r="BDX195" s="370"/>
      <c r="BDY195" s="370"/>
      <c r="BDZ195" s="370"/>
      <c r="BEA195" s="370"/>
      <c r="BEB195" s="370"/>
      <c r="BEC195" s="370"/>
      <c r="BED195" s="370"/>
      <c r="BEE195" s="370"/>
      <c r="BEF195" s="370"/>
      <c r="BEG195" s="370"/>
      <c r="BEH195" s="370"/>
      <c r="BEI195" s="370"/>
      <c r="BEJ195" s="370"/>
      <c r="BEK195" s="370"/>
      <c r="BEL195" s="370"/>
      <c r="BEM195" s="370"/>
      <c r="BEN195" s="370"/>
      <c r="BEO195" s="370"/>
      <c r="BEP195" s="370"/>
      <c r="BEQ195" s="370"/>
      <c r="BER195" s="370"/>
      <c r="BES195" s="370"/>
      <c r="BET195" s="370"/>
      <c r="BEU195" s="370"/>
      <c r="BEV195" s="370"/>
      <c r="BEW195" s="370"/>
      <c r="BEX195" s="370"/>
      <c r="BEY195" s="370"/>
      <c r="BEZ195" s="370"/>
      <c r="BFA195" s="370"/>
      <c r="BFB195" s="370"/>
      <c r="BFC195" s="370"/>
      <c r="BFD195" s="370"/>
      <c r="BFE195" s="370"/>
      <c r="BFF195" s="370"/>
      <c r="BFG195" s="370"/>
      <c r="BFH195" s="370"/>
      <c r="BFI195" s="370"/>
      <c r="BFJ195" s="370"/>
      <c r="BFK195" s="370"/>
      <c r="BFL195" s="370"/>
      <c r="BFM195" s="370"/>
      <c r="BFN195" s="370"/>
      <c r="BFO195" s="370"/>
      <c r="BFP195" s="370"/>
      <c r="BFQ195" s="370"/>
      <c r="BFR195" s="370"/>
      <c r="BFS195" s="370"/>
      <c r="BFT195" s="370"/>
      <c r="BFU195" s="370"/>
      <c r="BFV195" s="370"/>
      <c r="BFW195" s="370"/>
      <c r="BFX195" s="370"/>
      <c r="BFY195" s="370"/>
      <c r="BFZ195" s="370"/>
      <c r="BGA195" s="370"/>
      <c r="BGB195" s="370"/>
      <c r="BGC195" s="370"/>
      <c r="BGD195" s="370"/>
      <c r="BGE195" s="370"/>
      <c r="BGF195" s="370"/>
      <c r="BGG195" s="370"/>
      <c r="BGH195" s="370"/>
      <c r="BGI195" s="370"/>
      <c r="BGJ195" s="370"/>
      <c r="BGK195" s="370"/>
      <c r="BGL195" s="370"/>
      <c r="BGM195" s="370"/>
      <c r="BGN195" s="370"/>
      <c r="BGO195" s="370"/>
      <c r="BGP195" s="370"/>
      <c r="BGQ195" s="370"/>
      <c r="BGR195" s="370"/>
      <c r="BGS195" s="370"/>
      <c r="BGT195" s="370"/>
      <c r="BGU195" s="370"/>
      <c r="BGV195" s="370"/>
      <c r="BGW195" s="370"/>
      <c r="BGX195" s="370"/>
      <c r="BGY195" s="370"/>
      <c r="BGZ195" s="370"/>
      <c r="BHA195" s="370"/>
      <c r="BHB195" s="370"/>
      <c r="BHC195" s="370"/>
      <c r="BHD195" s="370"/>
      <c r="BHE195" s="370"/>
      <c r="BHF195" s="370"/>
      <c r="BHG195" s="370"/>
      <c r="BHH195" s="370"/>
      <c r="BHI195" s="370"/>
      <c r="BHJ195" s="370"/>
      <c r="BHK195" s="370"/>
      <c r="BHL195" s="370"/>
      <c r="BHM195" s="370"/>
      <c r="BHN195" s="370"/>
      <c r="BHO195" s="370"/>
      <c r="BHP195" s="370"/>
      <c r="BHQ195" s="370"/>
      <c r="BHR195" s="370"/>
      <c r="BHS195" s="370"/>
      <c r="BHT195" s="370"/>
      <c r="BHU195" s="370"/>
      <c r="BHV195" s="370"/>
      <c r="BHW195" s="370"/>
      <c r="BHX195" s="370"/>
      <c r="BHY195" s="370"/>
      <c r="BHZ195" s="370"/>
      <c r="BIA195" s="370"/>
      <c r="BIB195" s="370"/>
      <c r="BIC195" s="370"/>
      <c r="BID195" s="370"/>
      <c r="BIE195" s="370"/>
      <c r="BIF195" s="370"/>
      <c r="BIG195" s="370"/>
      <c r="BIH195" s="370"/>
      <c r="BII195" s="370"/>
      <c r="BIJ195" s="370"/>
      <c r="BIK195" s="370"/>
      <c r="BIL195" s="370"/>
      <c r="BIM195" s="370"/>
      <c r="BIN195" s="370"/>
      <c r="BIO195" s="370"/>
      <c r="BIP195" s="370"/>
      <c r="BIQ195" s="370"/>
      <c r="BIR195" s="370"/>
      <c r="BIS195" s="370"/>
      <c r="BIT195" s="370"/>
      <c r="BIU195" s="370"/>
      <c r="BIV195" s="370"/>
      <c r="BIW195" s="370"/>
      <c r="BIX195" s="370"/>
      <c r="BIY195" s="370"/>
      <c r="BIZ195" s="370"/>
      <c r="BJA195" s="370"/>
    </row>
    <row r="196" spans="1:1613" s="380" customFormat="1" ht="20.25" thickTop="1" thickBot="1" x14ac:dyDescent="0.35">
      <c r="A196" s="593" t="s">
        <v>251</v>
      </c>
      <c r="B196" s="594"/>
      <c r="C196" s="595"/>
      <c r="D196" s="407">
        <f>SUM(D168,D192,D172,D177,D195)</f>
        <v>702949.2200000002</v>
      </c>
      <c r="E196" s="407">
        <f>SUM(E168,E192,E172,E177,E195)</f>
        <v>731372.09999999986</v>
      </c>
      <c r="F196" s="407">
        <f>SUM(F168,F192,F172,F177,F195)</f>
        <v>737717.66</v>
      </c>
      <c r="G196" s="408">
        <f>SUM(G168,G192,G172,G177,G195)</f>
        <v>637167.35000000009</v>
      </c>
      <c r="H196" s="409">
        <f>SUM(H168,H192,H172,H177,H195)</f>
        <v>680958</v>
      </c>
      <c r="I196" s="407">
        <v>368976.28</v>
      </c>
      <c r="J196" s="407">
        <f t="shared" ref="J196:O196" si="34">SUM(J168,J192,J172,J177,J195)</f>
        <v>75550.649999999994</v>
      </c>
      <c r="K196" s="407">
        <f t="shared" si="34"/>
        <v>50836.28</v>
      </c>
      <c r="L196" s="407">
        <f t="shared" si="34"/>
        <v>56763.680000000008</v>
      </c>
      <c r="M196" s="407">
        <f t="shared" si="34"/>
        <v>55645.350000000006</v>
      </c>
      <c r="N196" s="407">
        <f t="shared" si="34"/>
        <v>115546.11</v>
      </c>
      <c r="O196" s="407">
        <f t="shared" si="34"/>
        <v>0</v>
      </c>
      <c r="P196" s="408">
        <f>SUM(P168,P192,P172,P177,P195)</f>
        <v>687139.08999999985</v>
      </c>
      <c r="Q196" s="410">
        <f>SUM(Q168,Q192,Q172,Q177,Q195)</f>
        <v>809550</v>
      </c>
      <c r="R196" s="378"/>
      <c r="S196" s="379"/>
      <c r="T196" s="379"/>
      <c r="U196" s="379"/>
      <c r="V196" s="379"/>
      <c r="W196" s="379"/>
      <c r="X196" s="379"/>
      <c r="Y196" s="379"/>
      <c r="Z196" s="379"/>
      <c r="AA196" s="379"/>
      <c r="AB196" s="379"/>
      <c r="AC196" s="379"/>
      <c r="AD196" s="379"/>
      <c r="AE196" s="379"/>
      <c r="AF196" s="379"/>
      <c r="AG196" s="379"/>
      <c r="AH196" s="379"/>
      <c r="AI196" s="379"/>
      <c r="AJ196" s="379"/>
      <c r="AK196" s="379"/>
      <c r="AL196" s="379"/>
      <c r="AM196" s="379"/>
      <c r="AN196" s="379"/>
      <c r="AO196" s="379"/>
      <c r="AP196" s="379"/>
      <c r="AQ196" s="379"/>
      <c r="AR196" s="379"/>
      <c r="AS196" s="379"/>
      <c r="AT196" s="379"/>
      <c r="AU196" s="379"/>
      <c r="AV196" s="379"/>
      <c r="AW196" s="379"/>
      <c r="AX196" s="379"/>
      <c r="AY196" s="379"/>
      <c r="AZ196" s="379"/>
      <c r="BA196" s="379"/>
      <c r="BB196" s="379"/>
      <c r="BC196" s="379"/>
      <c r="BD196" s="379"/>
      <c r="BE196" s="379"/>
      <c r="BF196" s="379"/>
      <c r="BG196" s="379"/>
      <c r="BH196" s="379"/>
      <c r="BI196" s="379"/>
      <c r="BJ196" s="379"/>
      <c r="BK196" s="379"/>
      <c r="BL196" s="379"/>
      <c r="BM196" s="379"/>
      <c r="BN196" s="379"/>
      <c r="BO196" s="379"/>
      <c r="BP196" s="379"/>
      <c r="BQ196" s="379"/>
      <c r="BR196" s="379"/>
      <c r="BS196" s="379"/>
      <c r="BT196" s="379"/>
      <c r="BU196" s="379"/>
      <c r="BV196" s="379"/>
      <c r="BW196" s="379"/>
      <c r="BX196" s="379"/>
      <c r="BY196" s="379"/>
      <c r="BZ196" s="379"/>
      <c r="CA196" s="379"/>
      <c r="CB196" s="379"/>
      <c r="CC196" s="379"/>
      <c r="CD196" s="379"/>
      <c r="CE196" s="379"/>
      <c r="CF196" s="379"/>
      <c r="CG196" s="379"/>
      <c r="CH196" s="379"/>
      <c r="CI196" s="379"/>
      <c r="CJ196" s="379"/>
      <c r="CK196" s="379"/>
      <c r="CL196" s="379"/>
      <c r="CM196" s="379"/>
      <c r="CN196" s="379"/>
      <c r="CO196" s="379"/>
      <c r="CP196" s="379"/>
      <c r="CQ196" s="379"/>
      <c r="CR196" s="379"/>
      <c r="CS196" s="379"/>
      <c r="CT196" s="379"/>
      <c r="CU196" s="379"/>
      <c r="CV196" s="379"/>
      <c r="CW196" s="379"/>
      <c r="CX196" s="379"/>
      <c r="CY196" s="379"/>
      <c r="CZ196" s="379"/>
      <c r="DA196" s="379"/>
      <c r="DB196" s="379"/>
      <c r="DC196" s="379"/>
      <c r="DD196" s="379"/>
      <c r="DE196" s="379"/>
      <c r="DF196" s="379"/>
      <c r="DG196" s="379"/>
      <c r="DH196" s="379"/>
      <c r="DI196" s="379"/>
      <c r="DJ196" s="379"/>
      <c r="DK196" s="379"/>
      <c r="DL196" s="379"/>
      <c r="DM196" s="379"/>
      <c r="DN196" s="379"/>
      <c r="DO196" s="379"/>
      <c r="DP196" s="379"/>
      <c r="DQ196" s="379"/>
      <c r="DR196" s="379"/>
      <c r="DS196" s="379"/>
      <c r="DT196" s="379"/>
      <c r="DU196" s="379"/>
      <c r="DV196" s="379"/>
      <c r="DW196" s="379"/>
      <c r="DX196" s="379"/>
      <c r="DY196" s="379"/>
      <c r="DZ196" s="379"/>
      <c r="EA196" s="379"/>
      <c r="EB196" s="379"/>
      <c r="EC196" s="379"/>
      <c r="ED196" s="379"/>
      <c r="EE196" s="379"/>
      <c r="EF196" s="379"/>
      <c r="EG196" s="379"/>
      <c r="EH196" s="379"/>
      <c r="EI196" s="379"/>
      <c r="EJ196" s="379"/>
      <c r="EK196" s="379"/>
      <c r="EL196" s="379"/>
      <c r="EM196" s="379"/>
      <c r="EN196" s="379"/>
      <c r="EO196" s="379"/>
      <c r="EP196" s="379"/>
      <c r="EQ196" s="379"/>
      <c r="ER196" s="379"/>
      <c r="ES196" s="379"/>
      <c r="ET196" s="379"/>
      <c r="EU196" s="379"/>
      <c r="EV196" s="379"/>
      <c r="EW196" s="379"/>
      <c r="EX196" s="379"/>
      <c r="EY196" s="379"/>
      <c r="EZ196" s="379"/>
      <c r="FA196" s="379"/>
      <c r="FB196" s="379"/>
      <c r="FC196" s="379"/>
      <c r="FD196" s="379"/>
      <c r="FE196" s="379"/>
      <c r="FF196" s="379"/>
      <c r="FG196" s="379"/>
      <c r="FH196" s="379"/>
      <c r="FI196" s="379"/>
      <c r="FJ196" s="379"/>
      <c r="FK196" s="379"/>
      <c r="FL196" s="379"/>
      <c r="FM196" s="379"/>
      <c r="FN196" s="379"/>
      <c r="FO196" s="379"/>
      <c r="FP196" s="379"/>
      <c r="FQ196" s="379"/>
      <c r="FR196" s="379"/>
      <c r="FS196" s="379"/>
      <c r="FT196" s="379"/>
      <c r="FU196" s="379"/>
      <c r="FV196" s="379"/>
      <c r="FW196" s="379"/>
      <c r="FX196" s="379"/>
      <c r="FY196" s="379"/>
      <c r="FZ196" s="379"/>
      <c r="GA196" s="379"/>
      <c r="GB196" s="379"/>
      <c r="GC196" s="379"/>
      <c r="GD196" s="379"/>
      <c r="GE196" s="379"/>
      <c r="GF196" s="379"/>
      <c r="GG196" s="379"/>
      <c r="GH196" s="379"/>
      <c r="GI196" s="379"/>
      <c r="GJ196" s="379"/>
      <c r="GK196" s="379"/>
      <c r="GL196" s="379"/>
      <c r="GM196" s="379"/>
      <c r="GN196" s="379"/>
      <c r="GO196" s="379"/>
      <c r="GP196" s="379"/>
      <c r="GQ196" s="379"/>
      <c r="GR196" s="379"/>
      <c r="GS196" s="379"/>
      <c r="GT196" s="379"/>
      <c r="GU196" s="379"/>
      <c r="GV196" s="379"/>
      <c r="GW196" s="379"/>
      <c r="GX196" s="379"/>
      <c r="GY196" s="379"/>
      <c r="GZ196" s="379"/>
      <c r="HA196" s="379"/>
      <c r="HB196" s="379"/>
      <c r="HC196" s="379"/>
      <c r="HD196" s="379"/>
      <c r="HE196" s="379"/>
      <c r="HF196" s="379"/>
      <c r="HG196" s="379"/>
      <c r="HH196" s="379"/>
      <c r="HI196" s="379"/>
      <c r="HJ196" s="379"/>
      <c r="HK196" s="379"/>
      <c r="HL196" s="379"/>
      <c r="HM196" s="379"/>
      <c r="HN196" s="379"/>
      <c r="HO196" s="379"/>
      <c r="HP196" s="379"/>
      <c r="HQ196" s="379"/>
      <c r="HR196" s="379"/>
      <c r="HS196" s="379"/>
      <c r="HT196" s="379"/>
      <c r="HU196" s="379"/>
      <c r="HV196" s="379"/>
      <c r="HW196" s="379"/>
      <c r="HX196" s="379"/>
      <c r="HY196" s="379"/>
      <c r="HZ196" s="379"/>
      <c r="IA196" s="379"/>
      <c r="IB196" s="379"/>
      <c r="IC196" s="379"/>
      <c r="ID196" s="379"/>
      <c r="IE196" s="379"/>
      <c r="IF196" s="379"/>
      <c r="IG196" s="379"/>
      <c r="IH196" s="379"/>
      <c r="II196" s="379"/>
      <c r="IJ196" s="379"/>
      <c r="IK196" s="379"/>
      <c r="IL196" s="379"/>
      <c r="IM196" s="379"/>
      <c r="IN196" s="379"/>
      <c r="IO196" s="379"/>
      <c r="IP196" s="379"/>
      <c r="IQ196" s="379"/>
      <c r="IR196" s="379"/>
      <c r="IS196" s="379"/>
      <c r="IT196" s="379"/>
      <c r="IU196" s="379"/>
      <c r="IV196" s="379"/>
      <c r="IW196" s="379"/>
      <c r="IX196" s="379"/>
      <c r="IY196" s="379"/>
      <c r="IZ196" s="379"/>
      <c r="JA196" s="379"/>
      <c r="JB196" s="379"/>
      <c r="JC196" s="379"/>
      <c r="JD196" s="379"/>
      <c r="JE196" s="379"/>
      <c r="JF196" s="379"/>
      <c r="JG196" s="379"/>
      <c r="JH196" s="379"/>
      <c r="JI196" s="379"/>
      <c r="JJ196" s="379"/>
      <c r="JK196" s="379"/>
      <c r="JL196" s="379"/>
      <c r="JM196" s="379"/>
      <c r="JN196" s="379"/>
      <c r="JO196" s="379"/>
      <c r="JP196" s="379"/>
      <c r="JQ196" s="379"/>
      <c r="JR196" s="379"/>
      <c r="JS196" s="379"/>
      <c r="JT196" s="379"/>
      <c r="JU196" s="379"/>
      <c r="JV196" s="379"/>
      <c r="JW196" s="379"/>
      <c r="JX196" s="379"/>
      <c r="JY196" s="379"/>
      <c r="JZ196" s="379"/>
      <c r="KA196" s="379"/>
      <c r="KB196" s="379"/>
      <c r="KC196" s="379"/>
      <c r="KD196" s="379"/>
      <c r="KE196" s="379"/>
      <c r="KF196" s="379"/>
      <c r="KG196" s="379"/>
      <c r="KH196" s="379"/>
      <c r="KI196" s="379"/>
      <c r="KJ196" s="379"/>
      <c r="KK196" s="379"/>
      <c r="KL196" s="379"/>
      <c r="KM196" s="379"/>
      <c r="KN196" s="379"/>
      <c r="KO196" s="379"/>
      <c r="KP196" s="379"/>
      <c r="KQ196" s="379"/>
      <c r="KR196" s="379"/>
      <c r="KS196" s="379"/>
      <c r="KT196" s="379"/>
      <c r="KU196" s="379"/>
      <c r="KV196" s="379"/>
      <c r="KW196" s="379"/>
      <c r="KX196" s="379"/>
      <c r="KY196" s="379"/>
      <c r="KZ196" s="379"/>
      <c r="LA196" s="379"/>
      <c r="LB196" s="379"/>
      <c r="LC196" s="379"/>
      <c r="LD196" s="379"/>
      <c r="LE196" s="379"/>
      <c r="LF196" s="379"/>
      <c r="LG196" s="379"/>
      <c r="LH196" s="379"/>
      <c r="LI196" s="379"/>
      <c r="LJ196" s="379"/>
      <c r="LK196" s="379"/>
      <c r="LL196" s="379"/>
      <c r="LM196" s="379"/>
      <c r="LN196" s="379"/>
      <c r="LO196" s="379"/>
      <c r="LP196" s="379"/>
      <c r="LQ196" s="379"/>
      <c r="LR196" s="379"/>
      <c r="LS196" s="379"/>
      <c r="LT196" s="379"/>
      <c r="LU196" s="379"/>
      <c r="LV196" s="379"/>
      <c r="LW196" s="379"/>
      <c r="LX196" s="379"/>
      <c r="LY196" s="379"/>
      <c r="LZ196" s="379"/>
      <c r="MA196" s="379"/>
      <c r="MB196" s="379"/>
      <c r="MC196" s="379"/>
      <c r="MD196" s="379"/>
      <c r="ME196" s="379"/>
      <c r="MF196" s="379"/>
      <c r="MG196" s="379"/>
      <c r="MH196" s="379"/>
      <c r="MI196" s="379"/>
      <c r="MJ196" s="379"/>
      <c r="MK196" s="379"/>
      <c r="ML196" s="379"/>
      <c r="MM196" s="379"/>
      <c r="MN196" s="379"/>
      <c r="MO196" s="379"/>
      <c r="MP196" s="379"/>
      <c r="MQ196" s="379"/>
      <c r="MR196" s="379"/>
      <c r="MS196" s="379"/>
      <c r="MT196" s="379"/>
      <c r="MU196" s="379"/>
      <c r="MV196" s="379"/>
      <c r="MW196" s="379"/>
      <c r="MX196" s="379"/>
      <c r="MY196" s="379"/>
      <c r="MZ196" s="379"/>
      <c r="NA196" s="379"/>
      <c r="NB196" s="379"/>
      <c r="NC196" s="379"/>
      <c r="ND196" s="379"/>
      <c r="NE196" s="379"/>
      <c r="NF196" s="379"/>
      <c r="NG196" s="379"/>
      <c r="NH196" s="379"/>
      <c r="NI196" s="379"/>
      <c r="NJ196" s="379"/>
      <c r="NK196" s="379"/>
      <c r="NL196" s="379"/>
      <c r="NM196" s="379"/>
      <c r="NN196" s="379"/>
      <c r="NO196" s="379"/>
      <c r="NP196" s="379"/>
      <c r="NQ196" s="379"/>
      <c r="NR196" s="379"/>
      <c r="NS196" s="379"/>
      <c r="NT196" s="379"/>
      <c r="NU196" s="379"/>
      <c r="NV196" s="379"/>
      <c r="NW196" s="379"/>
      <c r="NX196" s="379"/>
      <c r="NY196" s="379"/>
      <c r="NZ196" s="379"/>
      <c r="OA196" s="379"/>
      <c r="OB196" s="379"/>
      <c r="OC196" s="379"/>
      <c r="OD196" s="379"/>
      <c r="OE196" s="379"/>
      <c r="OF196" s="379"/>
      <c r="OG196" s="379"/>
      <c r="OH196" s="379"/>
      <c r="OI196" s="379"/>
      <c r="OJ196" s="379"/>
      <c r="OK196" s="379"/>
      <c r="OL196" s="379"/>
      <c r="OM196" s="379"/>
      <c r="ON196" s="379"/>
      <c r="OO196" s="379"/>
      <c r="OP196" s="379"/>
      <c r="OQ196" s="379"/>
      <c r="OR196" s="379"/>
      <c r="OS196" s="379"/>
      <c r="OT196" s="379"/>
      <c r="OU196" s="379"/>
      <c r="OV196" s="379"/>
      <c r="OW196" s="379"/>
      <c r="OX196" s="379"/>
      <c r="OY196" s="379"/>
      <c r="OZ196" s="379"/>
      <c r="PA196" s="379"/>
      <c r="PB196" s="379"/>
      <c r="PC196" s="379"/>
      <c r="PD196" s="379"/>
      <c r="PE196" s="379"/>
      <c r="PF196" s="379"/>
      <c r="PG196" s="379"/>
      <c r="PH196" s="379"/>
      <c r="PI196" s="379"/>
      <c r="PJ196" s="379"/>
      <c r="PK196" s="379"/>
      <c r="PL196" s="379"/>
      <c r="PM196" s="379"/>
      <c r="PN196" s="379"/>
      <c r="PO196" s="379"/>
      <c r="PP196" s="379"/>
      <c r="PQ196" s="379"/>
      <c r="PR196" s="379"/>
      <c r="PS196" s="379"/>
      <c r="PT196" s="379"/>
      <c r="PU196" s="379"/>
      <c r="PV196" s="379"/>
      <c r="PW196" s="379"/>
      <c r="PX196" s="379"/>
      <c r="PY196" s="379"/>
      <c r="PZ196" s="379"/>
      <c r="QA196" s="379"/>
      <c r="QB196" s="379"/>
      <c r="QC196" s="379"/>
      <c r="QD196" s="379"/>
      <c r="QE196" s="379"/>
      <c r="QF196" s="379"/>
      <c r="QG196" s="379"/>
      <c r="QH196" s="379"/>
      <c r="QI196" s="379"/>
      <c r="QJ196" s="379"/>
      <c r="QK196" s="379"/>
      <c r="QL196" s="379"/>
      <c r="QM196" s="379"/>
      <c r="QN196" s="379"/>
      <c r="QO196" s="379"/>
      <c r="QP196" s="379"/>
      <c r="QQ196" s="379"/>
      <c r="QR196" s="379"/>
      <c r="QS196" s="379"/>
      <c r="QT196" s="379"/>
      <c r="QU196" s="379"/>
      <c r="QV196" s="379"/>
      <c r="QW196" s="379"/>
      <c r="QX196" s="379"/>
      <c r="QY196" s="379"/>
      <c r="QZ196" s="379"/>
      <c r="RA196" s="379"/>
      <c r="RB196" s="379"/>
      <c r="RC196" s="379"/>
      <c r="RD196" s="379"/>
      <c r="RE196" s="379"/>
      <c r="RF196" s="379"/>
      <c r="RG196" s="379"/>
      <c r="RH196" s="379"/>
      <c r="RI196" s="379"/>
      <c r="RJ196" s="379"/>
      <c r="RK196" s="379"/>
      <c r="RL196" s="379"/>
      <c r="RM196" s="379"/>
      <c r="RN196" s="379"/>
      <c r="RO196" s="379"/>
      <c r="RP196" s="379"/>
      <c r="RQ196" s="379"/>
      <c r="RR196" s="379"/>
      <c r="RS196" s="379"/>
      <c r="RT196" s="379"/>
      <c r="RU196" s="379"/>
      <c r="RV196" s="379"/>
      <c r="RW196" s="379"/>
      <c r="RX196" s="379"/>
      <c r="RY196" s="379"/>
      <c r="RZ196" s="379"/>
      <c r="SA196" s="379"/>
      <c r="SB196" s="379"/>
      <c r="SC196" s="379"/>
      <c r="SD196" s="379"/>
      <c r="SE196" s="379"/>
      <c r="SF196" s="379"/>
      <c r="SG196" s="379"/>
      <c r="SH196" s="379"/>
      <c r="SI196" s="379"/>
      <c r="SJ196" s="379"/>
      <c r="SK196" s="379"/>
      <c r="SL196" s="379"/>
      <c r="SM196" s="379"/>
      <c r="SN196" s="379"/>
      <c r="SO196" s="379"/>
      <c r="SP196" s="379"/>
      <c r="SQ196" s="379"/>
      <c r="SR196" s="379"/>
      <c r="SS196" s="379"/>
      <c r="ST196" s="379"/>
      <c r="SU196" s="379"/>
      <c r="SV196" s="379"/>
      <c r="SW196" s="379"/>
      <c r="SX196" s="379"/>
      <c r="SY196" s="379"/>
      <c r="SZ196" s="379"/>
      <c r="TA196" s="379"/>
      <c r="TB196" s="379"/>
      <c r="TC196" s="379"/>
      <c r="TD196" s="379"/>
      <c r="TE196" s="379"/>
      <c r="TF196" s="379"/>
      <c r="TG196" s="379"/>
      <c r="TH196" s="379"/>
      <c r="TI196" s="379"/>
      <c r="TJ196" s="379"/>
      <c r="TK196" s="379"/>
      <c r="TL196" s="379"/>
      <c r="TM196" s="379"/>
      <c r="TN196" s="379"/>
      <c r="TO196" s="379"/>
      <c r="TP196" s="379"/>
      <c r="TQ196" s="379"/>
      <c r="TR196" s="379"/>
      <c r="TS196" s="379"/>
      <c r="TT196" s="379"/>
      <c r="TU196" s="379"/>
      <c r="TV196" s="379"/>
      <c r="TW196" s="379"/>
      <c r="TX196" s="379"/>
      <c r="TY196" s="379"/>
      <c r="TZ196" s="379"/>
      <c r="UA196" s="379"/>
      <c r="UB196" s="379"/>
      <c r="UC196" s="379"/>
      <c r="UD196" s="379"/>
      <c r="UE196" s="379"/>
      <c r="UF196" s="379"/>
      <c r="UG196" s="379"/>
      <c r="UH196" s="379"/>
      <c r="UI196" s="379"/>
      <c r="UJ196" s="379"/>
      <c r="UK196" s="379"/>
      <c r="UL196" s="379"/>
      <c r="UM196" s="379"/>
      <c r="UN196" s="379"/>
      <c r="UO196" s="379"/>
      <c r="UP196" s="379"/>
      <c r="UQ196" s="379"/>
      <c r="UR196" s="379"/>
      <c r="US196" s="379"/>
      <c r="UT196" s="379"/>
      <c r="UU196" s="379"/>
      <c r="UV196" s="379"/>
      <c r="UW196" s="379"/>
      <c r="UX196" s="379"/>
      <c r="UY196" s="379"/>
      <c r="UZ196" s="379"/>
      <c r="VA196" s="379"/>
      <c r="VB196" s="379"/>
      <c r="VC196" s="379"/>
      <c r="VD196" s="379"/>
      <c r="VE196" s="379"/>
      <c r="VF196" s="379"/>
      <c r="VG196" s="379"/>
      <c r="VH196" s="379"/>
      <c r="VI196" s="379"/>
      <c r="VJ196" s="379"/>
      <c r="VK196" s="379"/>
      <c r="VL196" s="379"/>
      <c r="VM196" s="379"/>
      <c r="VN196" s="379"/>
      <c r="VO196" s="379"/>
      <c r="VP196" s="379"/>
      <c r="VQ196" s="379"/>
      <c r="VR196" s="379"/>
      <c r="VS196" s="379"/>
      <c r="VT196" s="379"/>
      <c r="VU196" s="379"/>
      <c r="VV196" s="379"/>
      <c r="VW196" s="379"/>
      <c r="VX196" s="379"/>
      <c r="VY196" s="379"/>
      <c r="VZ196" s="379"/>
      <c r="WA196" s="379"/>
      <c r="WB196" s="379"/>
      <c r="WC196" s="379"/>
      <c r="WD196" s="379"/>
      <c r="WE196" s="379"/>
      <c r="WF196" s="379"/>
      <c r="WG196" s="379"/>
      <c r="WH196" s="379"/>
      <c r="WI196" s="379"/>
      <c r="WJ196" s="379"/>
      <c r="WK196" s="379"/>
      <c r="WL196" s="379"/>
      <c r="WM196" s="379"/>
      <c r="WN196" s="379"/>
      <c r="WO196" s="379"/>
      <c r="WP196" s="379"/>
      <c r="WQ196" s="379"/>
      <c r="WR196" s="379"/>
      <c r="WS196" s="379"/>
      <c r="WT196" s="379"/>
      <c r="WU196" s="379"/>
      <c r="WV196" s="379"/>
      <c r="WW196" s="379"/>
      <c r="WX196" s="379"/>
      <c r="WY196" s="379"/>
      <c r="WZ196" s="379"/>
      <c r="XA196" s="379"/>
      <c r="XB196" s="379"/>
      <c r="XC196" s="379"/>
      <c r="XD196" s="379"/>
      <c r="XE196" s="379"/>
      <c r="XF196" s="379"/>
      <c r="XG196" s="379"/>
      <c r="XH196" s="379"/>
      <c r="XI196" s="379"/>
      <c r="XJ196" s="379"/>
      <c r="XK196" s="379"/>
      <c r="XL196" s="379"/>
      <c r="XM196" s="379"/>
      <c r="XN196" s="379"/>
      <c r="XO196" s="379"/>
      <c r="XP196" s="379"/>
      <c r="XQ196" s="379"/>
      <c r="XR196" s="379"/>
      <c r="XS196" s="379"/>
      <c r="XT196" s="379"/>
      <c r="XU196" s="379"/>
      <c r="XV196" s="379"/>
      <c r="XW196" s="379"/>
      <c r="XX196" s="379"/>
      <c r="XY196" s="379"/>
      <c r="XZ196" s="379"/>
      <c r="YA196" s="379"/>
      <c r="YB196" s="379"/>
      <c r="YC196" s="379"/>
      <c r="YD196" s="379"/>
      <c r="YE196" s="379"/>
      <c r="YF196" s="379"/>
      <c r="YG196" s="379"/>
      <c r="YH196" s="379"/>
      <c r="YI196" s="379"/>
      <c r="YJ196" s="379"/>
      <c r="YK196" s="379"/>
      <c r="YL196" s="379"/>
      <c r="YM196" s="379"/>
      <c r="YN196" s="379"/>
      <c r="YO196" s="379"/>
      <c r="YP196" s="379"/>
      <c r="YQ196" s="379"/>
      <c r="YR196" s="379"/>
      <c r="YS196" s="379"/>
      <c r="YT196" s="379"/>
      <c r="YU196" s="379"/>
      <c r="YV196" s="379"/>
      <c r="YW196" s="379"/>
      <c r="YX196" s="379"/>
      <c r="YY196" s="379"/>
      <c r="YZ196" s="379"/>
      <c r="ZA196" s="379"/>
      <c r="ZB196" s="379"/>
      <c r="ZC196" s="379"/>
      <c r="ZD196" s="379"/>
      <c r="ZE196" s="379"/>
      <c r="ZF196" s="379"/>
      <c r="ZG196" s="379"/>
      <c r="ZH196" s="379"/>
      <c r="ZI196" s="379"/>
      <c r="ZJ196" s="379"/>
      <c r="ZK196" s="379"/>
      <c r="ZL196" s="379"/>
      <c r="ZM196" s="379"/>
      <c r="ZN196" s="379"/>
      <c r="ZO196" s="379"/>
      <c r="ZP196" s="379"/>
      <c r="ZQ196" s="379"/>
      <c r="ZR196" s="379"/>
      <c r="ZS196" s="379"/>
      <c r="ZT196" s="379"/>
      <c r="ZU196" s="379"/>
      <c r="ZV196" s="379"/>
      <c r="ZW196" s="379"/>
      <c r="ZX196" s="379"/>
      <c r="ZY196" s="379"/>
      <c r="ZZ196" s="379"/>
      <c r="AAA196" s="379"/>
      <c r="AAB196" s="379"/>
      <c r="AAC196" s="379"/>
      <c r="AAD196" s="379"/>
      <c r="AAE196" s="379"/>
      <c r="AAF196" s="379"/>
      <c r="AAG196" s="379"/>
      <c r="AAH196" s="379"/>
      <c r="AAI196" s="379"/>
      <c r="AAJ196" s="379"/>
      <c r="AAK196" s="379"/>
      <c r="AAL196" s="379"/>
      <c r="AAM196" s="379"/>
      <c r="AAN196" s="379"/>
      <c r="AAO196" s="379"/>
      <c r="AAP196" s="379"/>
      <c r="AAQ196" s="379"/>
      <c r="AAR196" s="379"/>
      <c r="AAS196" s="379"/>
      <c r="AAT196" s="379"/>
      <c r="AAU196" s="379"/>
      <c r="AAV196" s="379"/>
      <c r="AAW196" s="379"/>
      <c r="AAX196" s="379"/>
      <c r="AAY196" s="379"/>
      <c r="AAZ196" s="379"/>
      <c r="ABA196" s="379"/>
      <c r="ABB196" s="379"/>
      <c r="ABC196" s="379"/>
      <c r="ABD196" s="379"/>
      <c r="ABE196" s="379"/>
      <c r="ABF196" s="379"/>
      <c r="ABG196" s="379"/>
      <c r="ABH196" s="379"/>
      <c r="ABI196" s="379"/>
      <c r="ABJ196" s="379"/>
      <c r="ABK196" s="379"/>
      <c r="ABL196" s="379"/>
      <c r="ABM196" s="379"/>
      <c r="ABN196" s="379"/>
      <c r="ABO196" s="379"/>
      <c r="ABP196" s="379"/>
      <c r="ABQ196" s="379"/>
      <c r="ABR196" s="379"/>
      <c r="ABS196" s="379"/>
      <c r="ABT196" s="379"/>
      <c r="ABU196" s="379"/>
      <c r="ABV196" s="379"/>
      <c r="ABW196" s="379"/>
      <c r="ABX196" s="379"/>
      <c r="ABY196" s="379"/>
      <c r="ABZ196" s="379"/>
      <c r="ACA196" s="379"/>
      <c r="ACB196" s="379"/>
      <c r="ACC196" s="379"/>
      <c r="ACD196" s="379"/>
      <c r="ACE196" s="379"/>
      <c r="ACF196" s="379"/>
      <c r="ACG196" s="379"/>
      <c r="ACH196" s="379"/>
      <c r="ACI196" s="379"/>
      <c r="ACJ196" s="379"/>
      <c r="ACK196" s="379"/>
      <c r="ACL196" s="379"/>
      <c r="ACM196" s="379"/>
      <c r="ACN196" s="379"/>
      <c r="ACO196" s="379"/>
      <c r="ACP196" s="379"/>
      <c r="ACQ196" s="379"/>
      <c r="ACR196" s="379"/>
      <c r="ACS196" s="379"/>
      <c r="ACT196" s="379"/>
      <c r="ACU196" s="379"/>
      <c r="ACV196" s="379"/>
      <c r="ACW196" s="379"/>
      <c r="ACX196" s="379"/>
      <c r="ACY196" s="379"/>
      <c r="ACZ196" s="379"/>
      <c r="ADA196" s="379"/>
      <c r="ADB196" s="379"/>
      <c r="ADC196" s="379"/>
      <c r="ADD196" s="379"/>
      <c r="ADE196" s="379"/>
      <c r="ADF196" s="379"/>
      <c r="ADG196" s="379"/>
      <c r="ADH196" s="379"/>
      <c r="ADI196" s="379"/>
      <c r="ADJ196" s="379"/>
      <c r="ADK196" s="379"/>
      <c r="ADL196" s="379"/>
      <c r="ADM196" s="379"/>
      <c r="ADN196" s="379"/>
      <c r="ADO196" s="379"/>
      <c r="ADP196" s="379"/>
      <c r="ADQ196" s="379"/>
      <c r="ADR196" s="379"/>
      <c r="ADS196" s="379"/>
      <c r="ADT196" s="379"/>
      <c r="ADU196" s="379"/>
      <c r="ADV196" s="379"/>
      <c r="ADW196" s="379"/>
      <c r="ADX196" s="379"/>
      <c r="ADY196" s="379"/>
      <c r="ADZ196" s="379"/>
      <c r="AEA196" s="379"/>
      <c r="AEB196" s="379"/>
      <c r="AEC196" s="379"/>
      <c r="AED196" s="379"/>
      <c r="AEE196" s="379"/>
      <c r="AEF196" s="379"/>
      <c r="AEG196" s="379"/>
      <c r="AEH196" s="379"/>
      <c r="AEI196" s="379"/>
      <c r="AEJ196" s="379"/>
      <c r="AEK196" s="379"/>
      <c r="AEL196" s="379"/>
      <c r="AEM196" s="379"/>
      <c r="AEN196" s="379"/>
      <c r="AEO196" s="379"/>
      <c r="AEP196" s="379"/>
      <c r="AEQ196" s="379"/>
      <c r="AER196" s="379"/>
      <c r="AES196" s="379"/>
      <c r="AET196" s="379"/>
      <c r="AEU196" s="379"/>
      <c r="AEV196" s="379"/>
      <c r="AEW196" s="379"/>
      <c r="AEX196" s="379"/>
      <c r="AEY196" s="379"/>
      <c r="AEZ196" s="379"/>
      <c r="AFA196" s="379"/>
      <c r="AFB196" s="379"/>
      <c r="AFC196" s="379"/>
      <c r="AFD196" s="379"/>
      <c r="AFE196" s="379"/>
      <c r="AFF196" s="379"/>
      <c r="AFG196" s="379"/>
      <c r="AFH196" s="379"/>
      <c r="AFI196" s="379"/>
      <c r="AFJ196" s="379"/>
      <c r="AFK196" s="379"/>
      <c r="AFL196" s="379"/>
      <c r="AFM196" s="379"/>
      <c r="AFN196" s="379"/>
      <c r="AFO196" s="379"/>
      <c r="AFP196" s="379"/>
      <c r="AFQ196" s="379"/>
      <c r="AFR196" s="379"/>
      <c r="AFS196" s="379"/>
      <c r="AFT196" s="379"/>
      <c r="AFU196" s="379"/>
      <c r="AFV196" s="379"/>
      <c r="AFW196" s="379"/>
      <c r="AFX196" s="379"/>
      <c r="AFY196" s="379"/>
      <c r="AFZ196" s="379"/>
      <c r="AGA196" s="379"/>
      <c r="AGB196" s="379"/>
      <c r="AGC196" s="379"/>
      <c r="AGD196" s="379"/>
      <c r="AGE196" s="379"/>
      <c r="AGF196" s="379"/>
      <c r="AGG196" s="379"/>
      <c r="AGH196" s="379"/>
      <c r="AGI196" s="379"/>
      <c r="AGJ196" s="379"/>
      <c r="AGK196" s="379"/>
      <c r="AGL196" s="379"/>
      <c r="AGM196" s="379"/>
      <c r="AGN196" s="379"/>
      <c r="AGO196" s="379"/>
      <c r="AGP196" s="379"/>
      <c r="AGQ196" s="379"/>
      <c r="AGR196" s="379"/>
      <c r="AGS196" s="379"/>
      <c r="AGT196" s="379"/>
      <c r="AGU196" s="379"/>
      <c r="AGV196" s="379"/>
      <c r="AGW196" s="379"/>
      <c r="AGX196" s="379"/>
      <c r="AGY196" s="379"/>
      <c r="AGZ196" s="379"/>
      <c r="AHA196" s="379"/>
      <c r="AHB196" s="379"/>
      <c r="AHC196" s="379"/>
      <c r="AHD196" s="379"/>
      <c r="AHE196" s="379"/>
      <c r="AHF196" s="379"/>
      <c r="AHG196" s="379"/>
      <c r="AHH196" s="379"/>
      <c r="AHI196" s="379"/>
      <c r="AHJ196" s="379"/>
      <c r="AHK196" s="379"/>
      <c r="AHL196" s="379"/>
      <c r="AHM196" s="379"/>
      <c r="AHN196" s="379"/>
      <c r="AHO196" s="379"/>
      <c r="AHP196" s="379"/>
      <c r="AHQ196" s="379"/>
      <c r="AHR196" s="379"/>
      <c r="AHS196" s="379"/>
      <c r="AHT196" s="379"/>
      <c r="AHU196" s="379"/>
      <c r="AHV196" s="379"/>
      <c r="AHW196" s="379"/>
      <c r="AHX196" s="379"/>
      <c r="AHY196" s="379"/>
      <c r="AHZ196" s="379"/>
      <c r="AIA196" s="379"/>
      <c r="AIB196" s="379"/>
      <c r="AIC196" s="379"/>
      <c r="AID196" s="379"/>
      <c r="AIE196" s="379"/>
      <c r="AIF196" s="379"/>
      <c r="AIG196" s="379"/>
      <c r="AIH196" s="379"/>
      <c r="AII196" s="379"/>
      <c r="AIJ196" s="379"/>
      <c r="AIK196" s="379"/>
      <c r="AIL196" s="379"/>
      <c r="AIM196" s="379"/>
      <c r="AIN196" s="379"/>
      <c r="AIO196" s="379"/>
      <c r="AIP196" s="379"/>
      <c r="AIQ196" s="379"/>
      <c r="AIR196" s="379"/>
      <c r="AIS196" s="379"/>
      <c r="AIT196" s="379"/>
      <c r="AIU196" s="379"/>
      <c r="AIV196" s="379"/>
      <c r="AIW196" s="379"/>
      <c r="AIX196" s="379"/>
      <c r="AIY196" s="379"/>
      <c r="AIZ196" s="379"/>
      <c r="AJA196" s="379"/>
      <c r="AJB196" s="379"/>
      <c r="AJC196" s="379"/>
      <c r="AJD196" s="379"/>
      <c r="AJE196" s="379"/>
      <c r="AJF196" s="379"/>
      <c r="AJG196" s="379"/>
      <c r="AJH196" s="379"/>
      <c r="AJI196" s="379"/>
      <c r="AJJ196" s="379"/>
      <c r="AJK196" s="379"/>
      <c r="AJL196" s="379"/>
      <c r="AJM196" s="379"/>
      <c r="AJN196" s="379"/>
      <c r="AJO196" s="379"/>
      <c r="AJP196" s="379"/>
      <c r="AJQ196" s="379"/>
      <c r="AJR196" s="379"/>
      <c r="AJS196" s="379"/>
      <c r="AJT196" s="379"/>
      <c r="AJU196" s="379"/>
      <c r="AJV196" s="379"/>
      <c r="AJW196" s="379"/>
      <c r="AJX196" s="379"/>
      <c r="AJY196" s="379"/>
      <c r="AJZ196" s="379"/>
      <c r="AKA196" s="379"/>
      <c r="AKB196" s="379"/>
      <c r="AKC196" s="379"/>
      <c r="AKD196" s="379"/>
      <c r="AKE196" s="379"/>
      <c r="AKF196" s="379"/>
      <c r="AKG196" s="379"/>
      <c r="AKH196" s="379"/>
      <c r="AKI196" s="379"/>
      <c r="AKJ196" s="379"/>
      <c r="AKK196" s="379"/>
      <c r="AKL196" s="379"/>
      <c r="AKM196" s="379"/>
      <c r="AKN196" s="379"/>
      <c r="AKO196" s="379"/>
      <c r="AKP196" s="379"/>
      <c r="AKQ196" s="379"/>
      <c r="AKR196" s="379"/>
      <c r="AKS196" s="379"/>
      <c r="AKT196" s="379"/>
      <c r="AKU196" s="379"/>
      <c r="AKV196" s="379"/>
      <c r="AKW196" s="379"/>
      <c r="AKX196" s="379"/>
      <c r="AKY196" s="379"/>
      <c r="AKZ196" s="379"/>
      <c r="ALA196" s="379"/>
      <c r="ALB196" s="379"/>
      <c r="ALC196" s="379"/>
      <c r="ALD196" s="379"/>
      <c r="ALE196" s="379"/>
      <c r="ALF196" s="379"/>
      <c r="ALG196" s="379"/>
      <c r="ALH196" s="379"/>
      <c r="ALI196" s="379"/>
      <c r="ALJ196" s="379"/>
      <c r="ALK196" s="379"/>
      <c r="ALL196" s="379"/>
      <c r="ALM196" s="379"/>
      <c r="ALN196" s="379"/>
      <c r="ALO196" s="379"/>
      <c r="ALP196" s="379"/>
      <c r="ALQ196" s="379"/>
      <c r="ALR196" s="379"/>
      <c r="ALS196" s="379"/>
      <c r="ALT196" s="379"/>
      <c r="ALU196" s="379"/>
      <c r="ALV196" s="379"/>
      <c r="ALW196" s="379"/>
      <c r="ALX196" s="379"/>
      <c r="ALY196" s="379"/>
      <c r="ALZ196" s="379"/>
      <c r="AMA196" s="379"/>
      <c r="AMB196" s="379"/>
      <c r="AMC196" s="379"/>
      <c r="AMD196" s="379"/>
      <c r="AME196" s="379"/>
      <c r="AMF196" s="379"/>
      <c r="AMG196" s="379"/>
      <c r="AMH196" s="379"/>
      <c r="AMI196" s="379"/>
      <c r="AMJ196" s="379"/>
      <c r="AMK196" s="379"/>
      <c r="AML196" s="379"/>
      <c r="AMM196" s="379"/>
      <c r="AMN196" s="379"/>
      <c r="AMO196" s="379"/>
      <c r="AMP196" s="379"/>
      <c r="AMQ196" s="379"/>
      <c r="AMR196" s="379"/>
      <c r="AMS196" s="379"/>
      <c r="AMT196" s="379"/>
      <c r="AMU196" s="379"/>
      <c r="AMV196" s="379"/>
      <c r="AMW196" s="379"/>
      <c r="AMX196" s="379"/>
      <c r="AMY196" s="379"/>
      <c r="AMZ196" s="379"/>
      <c r="ANA196" s="379"/>
      <c r="ANB196" s="379"/>
      <c r="ANC196" s="379"/>
      <c r="AND196" s="379"/>
      <c r="ANE196" s="379"/>
      <c r="ANF196" s="379"/>
      <c r="ANG196" s="379"/>
      <c r="ANH196" s="379"/>
      <c r="ANI196" s="379"/>
      <c r="ANJ196" s="379"/>
      <c r="ANK196" s="379"/>
      <c r="ANL196" s="379"/>
      <c r="ANM196" s="379"/>
      <c r="ANN196" s="379"/>
      <c r="ANO196" s="379"/>
      <c r="ANP196" s="379"/>
      <c r="ANQ196" s="379"/>
      <c r="ANR196" s="379"/>
      <c r="ANS196" s="379"/>
      <c r="ANT196" s="379"/>
      <c r="ANU196" s="379"/>
      <c r="ANV196" s="379"/>
      <c r="ANW196" s="379"/>
      <c r="ANX196" s="379"/>
      <c r="ANY196" s="379"/>
      <c r="ANZ196" s="379"/>
      <c r="AOA196" s="379"/>
      <c r="AOB196" s="379"/>
      <c r="AOC196" s="379"/>
      <c r="AOD196" s="379"/>
      <c r="AOE196" s="379"/>
      <c r="AOF196" s="379"/>
      <c r="AOG196" s="379"/>
      <c r="AOH196" s="379"/>
      <c r="AOI196" s="379"/>
      <c r="AOJ196" s="379"/>
      <c r="AOK196" s="379"/>
      <c r="AOL196" s="379"/>
      <c r="AOM196" s="379"/>
      <c r="AON196" s="379"/>
      <c r="AOO196" s="379"/>
      <c r="AOP196" s="379"/>
      <c r="AOQ196" s="379"/>
      <c r="AOR196" s="379"/>
      <c r="AOS196" s="379"/>
      <c r="AOT196" s="379"/>
      <c r="AOU196" s="379"/>
      <c r="AOV196" s="379"/>
      <c r="AOW196" s="379"/>
      <c r="AOX196" s="379"/>
      <c r="AOY196" s="379"/>
      <c r="AOZ196" s="379"/>
      <c r="APA196" s="379"/>
      <c r="APB196" s="379"/>
      <c r="APC196" s="379"/>
      <c r="APD196" s="379"/>
      <c r="APE196" s="379"/>
      <c r="APF196" s="379"/>
      <c r="APG196" s="379"/>
      <c r="APH196" s="379"/>
      <c r="API196" s="379"/>
      <c r="APJ196" s="379"/>
      <c r="APK196" s="379"/>
      <c r="APL196" s="379"/>
      <c r="APM196" s="379"/>
      <c r="APN196" s="379"/>
      <c r="APO196" s="379"/>
      <c r="APP196" s="379"/>
      <c r="APQ196" s="379"/>
      <c r="APR196" s="379"/>
      <c r="APS196" s="379"/>
      <c r="APT196" s="379"/>
      <c r="APU196" s="379"/>
      <c r="APV196" s="379"/>
      <c r="APW196" s="379"/>
      <c r="APX196" s="379"/>
      <c r="APY196" s="379"/>
      <c r="APZ196" s="379"/>
      <c r="AQA196" s="379"/>
      <c r="AQB196" s="379"/>
      <c r="AQC196" s="379"/>
      <c r="AQD196" s="379"/>
      <c r="AQE196" s="379"/>
      <c r="AQF196" s="379"/>
      <c r="AQG196" s="379"/>
      <c r="AQH196" s="379"/>
      <c r="AQI196" s="379"/>
      <c r="AQJ196" s="379"/>
      <c r="AQK196" s="379"/>
      <c r="AQL196" s="379"/>
      <c r="AQM196" s="379"/>
      <c r="AQN196" s="379"/>
      <c r="AQO196" s="379"/>
      <c r="AQP196" s="379"/>
      <c r="AQQ196" s="379"/>
      <c r="AQR196" s="379"/>
      <c r="AQS196" s="379"/>
      <c r="AQT196" s="379"/>
      <c r="AQU196" s="379"/>
      <c r="AQV196" s="379"/>
      <c r="AQW196" s="379"/>
      <c r="AQX196" s="379"/>
      <c r="AQY196" s="379"/>
      <c r="AQZ196" s="379"/>
      <c r="ARA196" s="379"/>
      <c r="ARB196" s="379"/>
      <c r="ARC196" s="379"/>
      <c r="ARD196" s="379"/>
      <c r="ARE196" s="379"/>
      <c r="ARF196" s="379"/>
      <c r="ARG196" s="379"/>
      <c r="ARH196" s="379"/>
      <c r="ARI196" s="379"/>
      <c r="ARJ196" s="379"/>
      <c r="ARK196" s="379"/>
      <c r="ARL196" s="379"/>
      <c r="ARM196" s="379"/>
      <c r="ARN196" s="379"/>
      <c r="ARO196" s="379"/>
      <c r="ARP196" s="379"/>
      <c r="ARQ196" s="379"/>
      <c r="ARR196" s="379"/>
      <c r="ARS196" s="379"/>
      <c r="ART196" s="379"/>
      <c r="ARU196" s="379"/>
      <c r="ARV196" s="379"/>
      <c r="ARW196" s="379"/>
      <c r="ARX196" s="379"/>
      <c r="ARY196" s="379"/>
      <c r="ARZ196" s="379"/>
      <c r="ASA196" s="379"/>
      <c r="ASB196" s="379"/>
      <c r="ASC196" s="379"/>
      <c r="ASD196" s="379"/>
      <c r="ASE196" s="379"/>
      <c r="ASF196" s="379"/>
      <c r="ASG196" s="379"/>
      <c r="ASH196" s="379"/>
      <c r="ASI196" s="379"/>
      <c r="ASJ196" s="379"/>
      <c r="ASK196" s="379"/>
      <c r="ASL196" s="379"/>
      <c r="ASM196" s="379"/>
      <c r="ASN196" s="379"/>
      <c r="ASO196" s="379"/>
      <c r="ASP196" s="379"/>
      <c r="ASQ196" s="379"/>
      <c r="ASR196" s="379"/>
      <c r="ASS196" s="379"/>
      <c r="AST196" s="379"/>
      <c r="ASU196" s="379"/>
      <c r="ASV196" s="379"/>
      <c r="ASW196" s="379"/>
      <c r="ASX196" s="379"/>
      <c r="ASY196" s="379"/>
      <c r="ASZ196" s="379"/>
      <c r="ATA196" s="379"/>
      <c r="ATB196" s="379"/>
      <c r="ATC196" s="379"/>
      <c r="ATD196" s="379"/>
      <c r="ATE196" s="379"/>
      <c r="ATF196" s="379"/>
      <c r="ATG196" s="379"/>
      <c r="ATH196" s="379"/>
      <c r="ATI196" s="379"/>
      <c r="ATJ196" s="379"/>
      <c r="ATK196" s="379"/>
      <c r="ATL196" s="379"/>
      <c r="ATM196" s="379"/>
      <c r="ATN196" s="379"/>
      <c r="ATO196" s="379"/>
      <c r="ATP196" s="379"/>
      <c r="ATQ196" s="379"/>
      <c r="ATR196" s="379"/>
      <c r="ATS196" s="379"/>
      <c r="ATT196" s="379"/>
      <c r="ATU196" s="379"/>
      <c r="ATV196" s="379"/>
      <c r="ATW196" s="379"/>
      <c r="ATX196" s="379"/>
      <c r="ATY196" s="379"/>
      <c r="ATZ196" s="379"/>
      <c r="AUA196" s="379"/>
      <c r="AUB196" s="379"/>
      <c r="AUC196" s="379"/>
      <c r="AUD196" s="379"/>
      <c r="AUE196" s="379"/>
      <c r="AUF196" s="379"/>
      <c r="AUG196" s="379"/>
      <c r="AUH196" s="379"/>
      <c r="AUI196" s="379"/>
      <c r="AUJ196" s="379"/>
      <c r="AUK196" s="379"/>
      <c r="AUL196" s="379"/>
      <c r="AUM196" s="379"/>
      <c r="AUN196" s="379"/>
      <c r="AUO196" s="379"/>
      <c r="AUP196" s="379"/>
      <c r="AUQ196" s="379"/>
      <c r="AUR196" s="379"/>
      <c r="AUS196" s="379"/>
      <c r="AUT196" s="379"/>
      <c r="AUU196" s="379"/>
      <c r="AUV196" s="379"/>
      <c r="AUW196" s="379"/>
      <c r="AUX196" s="379"/>
      <c r="AUY196" s="379"/>
      <c r="AUZ196" s="379"/>
      <c r="AVA196" s="379"/>
      <c r="AVB196" s="379"/>
      <c r="AVC196" s="379"/>
      <c r="AVD196" s="379"/>
      <c r="AVE196" s="379"/>
      <c r="AVF196" s="379"/>
      <c r="AVG196" s="379"/>
      <c r="AVH196" s="379"/>
      <c r="AVI196" s="379"/>
      <c r="AVJ196" s="379"/>
      <c r="AVK196" s="379"/>
      <c r="AVL196" s="379"/>
      <c r="AVM196" s="379"/>
      <c r="AVN196" s="379"/>
      <c r="AVO196" s="379"/>
      <c r="AVP196" s="379"/>
      <c r="AVQ196" s="379"/>
      <c r="AVR196" s="379"/>
      <c r="AVS196" s="379"/>
      <c r="AVT196" s="379"/>
      <c r="AVU196" s="379"/>
      <c r="AVV196" s="379"/>
      <c r="AVW196" s="379"/>
      <c r="AVX196" s="379"/>
      <c r="AVY196" s="379"/>
      <c r="AVZ196" s="379"/>
      <c r="AWA196" s="379"/>
      <c r="AWB196" s="379"/>
      <c r="AWC196" s="379"/>
      <c r="AWD196" s="379"/>
      <c r="AWE196" s="379"/>
      <c r="AWF196" s="379"/>
      <c r="AWG196" s="379"/>
      <c r="AWH196" s="379"/>
      <c r="AWI196" s="379"/>
      <c r="AWJ196" s="379"/>
      <c r="AWK196" s="379"/>
      <c r="AWL196" s="379"/>
      <c r="AWM196" s="379"/>
      <c r="AWN196" s="379"/>
      <c r="AWO196" s="379"/>
      <c r="AWP196" s="379"/>
      <c r="AWQ196" s="379"/>
      <c r="AWR196" s="379"/>
      <c r="AWS196" s="379"/>
      <c r="AWT196" s="379"/>
      <c r="AWU196" s="379"/>
      <c r="AWV196" s="379"/>
      <c r="AWW196" s="379"/>
      <c r="AWX196" s="379"/>
      <c r="AWY196" s="379"/>
      <c r="AWZ196" s="379"/>
      <c r="AXA196" s="379"/>
      <c r="AXB196" s="379"/>
      <c r="AXC196" s="379"/>
      <c r="AXD196" s="379"/>
      <c r="AXE196" s="379"/>
      <c r="AXF196" s="379"/>
      <c r="AXG196" s="379"/>
      <c r="AXH196" s="379"/>
      <c r="AXI196" s="379"/>
      <c r="AXJ196" s="379"/>
      <c r="AXK196" s="379"/>
      <c r="AXL196" s="379"/>
      <c r="AXM196" s="379"/>
      <c r="AXN196" s="379"/>
      <c r="AXO196" s="379"/>
      <c r="AXP196" s="379"/>
      <c r="AXQ196" s="379"/>
      <c r="AXR196" s="379"/>
      <c r="AXS196" s="379"/>
      <c r="AXT196" s="379"/>
      <c r="AXU196" s="379"/>
      <c r="AXV196" s="379"/>
      <c r="AXW196" s="379"/>
      <c r="AXX196" s="379"/>
      <c r="AXY196" s="379"/>
      <c r="AXZ196" s="379"/>
      <c r="AYA196" s="379"/>
      <c r="AYB196" s="379"/>
      <c r="AYC196" s="379"/>
      <c r="AYD196" s="379"/>
      <c r="AYE196" s="379"/>
      <c r="AYF196" s="379"/>
      <c r="AYG196" s="379"/>
      <c r="AYH196" s="379"/>
      <c r="AYI196" s="379"/>
      <c r="AYJ196" s="379"/>
      <c r="AYK196" s="379"/>
      <c r="AYL196" s="379"/>
      <c r="AYM196" s="379"/>
      <c r="AYN196" s="379"/>
      <c r="AYO196" s="379"/>
      <c r="AYP196" s="379"/>
      <c r="AYQ196" s="379"/>
      <c r="AYR196" s="379"/>
      <c r="AYS196" s="379"/>
      <c r="AYT196" s="379"/>
      <c r="AYU196" s="379"/>
      <c r="AYV196" s="379"/>
      <c r="AYW196" s="379"/>
      <c r="AYX196" s="379"/>
      <c r="AYY196" s="379"/>
      <c r="AYZ196" s="379"/>
      <c r="AZA196" s="379"/>
      <c r="AZB196" s="379"/>
      <c r="AZC196" s="379"/>
      <c r="AZD196" s="379"/>
      <c r="AZE196" s="379"/>
      <c r="AZF196" s="379"/>
      <c r="AZG196" s="379"/>
      <c r="AZH196" s="379"/>
      <c r="AZI196" s="379"/>
      <c r="AZJ196" s="379"/>
      <c r="AZK196" s="379"/>
      <c r="AZL196" s="379"/>
      <c r="AZM196" s="379"/>
      <c r="AZN196" s="379"/>
      <c r="AZO196" s="379"/>
      <c r="AZP196" s="379"/>
      <c r="AZQ196" s="379"/>
      <c r="AZR196" s="379"/>
      <c r="AZS196" s="379"/>
      <c r="AZT196" s="379"/>
      <c r="AZU196" s="379"/>
      <c r="AZV196" s="379"/>
      <c r="AZW196" s="379"/>
      <c r="AZX196" s="379"/>
      <c r="AZY196" s="379"/>
      <c r="AZZ196" s="379"/>
      <c r="BAA196" s="379"/>
      <c r="BAB196" s="379"/>
      <c r="BAC196" s="379"/>
      <c r="BAD196" s="379"/>
      <c r="BAE196" s="379"/>
      <c r="BAF196" s="379"/>
      <c r="BAG196" s="379"/>
      <c r="BAH196" s="379"/>
      <c r="BAI196" s="379"/>
      <c r="BAJ196" s="379"/>
      <c r="BAK196" s="379"/>
      <c r="BAL196" s="379"/>
      <c r="BAM196" s="379"/>
      <c r="BAN196" s="379"/>
      <c r="BAO196" s="379"/>
      <c r="BAP196" s="379"/>
      <c r="BAQ196" s="379"/>
      <c r="BAR196" s="379"/>
      <c r="BAS196" s="379"/>
      <c r="BAT196" s="379"/>
      <c r="BAU196" s="379"/>
      <c r="BAV196" s="379"/>
      <c r="BAW196" s="379"/>
      <c r="BAX196" s="379"/>
      <c r="BAY196" s="379"/>
      <c r="BAZ196" s="379"/>
      <c r="BBA196" s="379"/>
      <c r="BBB196" s="379"/>
      <c r="BBC196" s="379"/>
      <c r="BBD196" s="379"/>
      <c r="BBE196" s="379"/>
      <c r="BBF196" s="379"/>
      <c r="BBG196" s="379"/>
      <c r="BBH196" s="379"/>
      <c r="BBI196" s="379"/>
      <c r="BBJ196" s="379"/>
      <c r="BBK196" s="379"/>
      <c r="BBL196" s="379"/>
      <c r="BBM196" s="379"/>
      <c r="BBN196" s="379"/>
      <c r="BBO196" s="379"/>
      <c r="BBP196" s="379"/>
      <c r="BBQ196" s="379"/>
      <c r="BBR196" s="379"/>
      <c r="BBS196" s="379"/>
      <c r="BBT196" s="379"/>
      <c r="BBU196" s="379"/>
      <c r="BBV196" s="379"/>
      <c r="BBW196" s="379"/>
      <c r="BBX196" s="379"/>
      <c r="BBY196" s="379"/>
      <c r="BBZ196" s="379"/>
      <c r="BCA196" s="379"/>
      <c r="BCB196" s="379"/>
      <c r="BCC196" s="379"/>
      <c r="BCD196" s="379"/>
      <c r="BCE196" s="379"/>
      <c r="BCF196" s="379"/>
      <c r="BCG196" s="379"/>
      <c r="BCH196" s="379"/>
      <c r="BCI196" s="379"/>
      <c r="BCJ196" s="379"/>
      <c r="BCK196" s="379"/>
      <c r="BCL196" s="379"/>
      <c r="BCM196" s="379"/>
      <c r="BCN196" s="379"/>
      <c r="BCO196" s="379"/>
      <c r="BCP196" s="379"/>
      <c r="BCQ196" s="379"/>
      <c r="BCR196" s="379"/>
      <c r="BCS196" s="379"/>
      <c r="BCT196" s="379"/>
      <c r="BCU196" s="379"/>
      <c r="BCV196" s="379"/>
      <c r="BCW196" s="379"/>
      <c r="BCX196" s="379"/>
      <c r="BCY196" s="379"/>
      <c r="BCZ196" s="379"/>
      <c r="BDA196" s="379"/>
      <c r="BDB196" s="379"/>
      <c r="BDC196" s="379"/>
      <c r="BDD196" s="379"/>
      <c r="BDE196" s="379"/>
      <c r="BDF196" s="379"/>
      <c r="BDG196" s="379"/>
      <c r="BDH196" s="379"/>
      <c r="BDI196" s="379"/>
      <c r="BDJ196" s="379"/>
      <c r="BDK196" s="379"/>
      <c r="BDL196" s="379"/>
      <c r="BDM196" s="379"/>
      <c r="BDN196" s="379"/>
      <c r="BDO196" s="379"/>
      <c r="BDP196" s="379"/>
      <c r="BDQ196" s="379"/>
      <c r="BDR196" s="379"/>
      <c r="BDS196" s="379"/>
      <c r="BDT196" s="379"/>
      <c r="BDU196" s="379"/>
      <c r="BDV196" s="379"/>
      <c r="BDW196" s="379"/>
      <c r="BDX196" s="379"/>
      <c r="BDY196" s="379"/>
      <c r="BDZ196" s="379"/>
      <c r="BEA196" s="379"/>
      <c r="BEB196" s="379"/>
      <c r="BEC196" s="379"/>
      <c r="BED196" s="379"/>
      <c r="BEE196" s="379"/>
      <c r="BEF196" s="379"/>
      <c r="BEG196" s="379"/>
      <c r="BEH196" s="379"/>
      <c r="BEI196" s="379"/>
      <c r="BEJ196" s="379"/>
      <c r="BEK196" s="379"/>
      <c r="BEL196" s="379"/>
      <c r="BEM196" s="379"/>
      <c r="BEN196" s="379"/>
      <c r="BEO196" s="379"/>
      <c r="BEP196" s="379"/>
      <c r="BEQ196" s="379"/>
      <c r="BER196" s="379"/>
      <c r="BES196" s="379"/>
      <c r="BET196" s="379"/>
      <c r="BEU196" s="379"/>
      <c r="BEV196" s="379"/>
      <c r="BEW196" s="379"/>
      <c r="BEX196" s="379"/>
      <c r="BEY196" s="379"/>
      <c r="BEZ196" s="379"/>
      <c r="BFA196" s="379"/>
      <c r="BFB196" s="379"/>
      <c r="BFC196" s="379"/>
      <c r="BFD196" s="379"/>
      <c r="BFE196" s="379"/>
      <c r="BFF196" s="379"/>
      <c r="BFG196" s="379"/>
      <c r="BFH196" s="379"/>
      <c r="BFI196" s="379"/>
      <c r="BFJ196" s="379"/>
      <c r="BFK196" s="379"/>
      <c r="BFL196" s="379"/>
      <c r="BFM196" s="379"/>
      <c r="BFN196" s="379"/>
      <c r="BFO196" s="379"/>
      <c r="BFP196" s="379"/>
      <c r="BFQ196" s="379"/>
      <c r="BFR196" s="379"/>
      <c r="BFS196" s="379"/>
      <c r="BFT196" s="379"/>
      <c r="BFU196" s="379"/>
      <c r="BFV196" s="379"/>
      <c r="BFW196" s="379"/>
      <c r="BFX196" s="379"/>
      <c r="BFY196" s="379"/>
      <c r="BFZ196" s="379"/>
      <c r="BGA196" s="379"/>
      <c r="BGB196" s="379"/>
      <c r="BGC196" s="379"/>
      <c r="BGD196" s="379"/>
      <c r="BGE196" s="379"/>
      <c r="BGF196" s="379"/>
      <c r="BGG196" s="379"/>
      <c r="BGH196" s="379"/>
      <c r="BGI196" s="379"/>
      <c r="BGJ196" s="379"/>
      <c r="BGK196" s="379"/>
      <c r="BGL196" s="379"/>
      <c r="BGM196" s="379"/>
      <c r="BGN196" s="379"/>
      <c r="BGO196" s="379"/>
      <c r="BGP196" s="379"/>
      <c r="BGQ196" s="379"/>
      <c r="BGR196" s="379"/>
      <c r="BGS196" s="379"/>
      <c r="BGT196" s="379"/>
      <c r="BGU196" s="379"/>
      <c r="BGV196" s="379"/>
      <c r="BGW196" s="379"/>
      <c r="BGX196" s="379"/>
      <c r="BGY196" s="379"/>
      <c r="BGZ196" s="379"/>
      <c r="BHA196" s="379"/>
      <c r="BHB196" s="379"/>
      <c r="BHC196" s="379"/>
      <c r="BHD196" s="379"/>
      <c r="BHE196" s="379"/>
      <c r="BHF196" s="379"/>
      <c r="BHG196" s="379"/>
      <c r="BHH196" s="379"/>
      <c r="BHI196" s="379"/>
      <c r="BHJ196" s="379"/>
      <c r="BHK196" s="379"/>
      <c r="BHL196" s="379"/>
      <c r="BHM196" s="379"/>
      <c r="BHN196" s="379"/>
      <c r="BHO196" s="379"/>
      <c r="BHP196" s="379"/>
      <c r="BHQ196" s="379"/>
      <c r="BHR196" s="379"/>
      <c r="BHS196" s="379"/>
      <c r="BHT196" s="379"/>
      <c r="BHU196" s="379"/>
      <c r="BHV196" s="379"/>
      <c r="BHW196" s="379"/>
      <c r="BHX196" s="379"/>
      <c r="BHY196" s="379"/>
      <c r="BHZ196" s="379"/>
      <c r="BIA196" s="379"/>
      <c r="BIB196" s="379"/>
      <c r="BIC196" s="379"/>
      <c r="BID196" s="379"/>
      <c r="BIE196" s="379"/>
      <c r="BIF196" s="379"/>
      <c r="BIG196" s="379"/>
      <c r="BIH196" s="379"/>
      <c r="BII196" s="379"/>
      <c r="BIJ196" s="379"/>
      <c r="BIK196" s="379"/>
      <c r="BIL196" s="379"/>
      <c r="BIM196" s="379"/>
      <c r="BIN196" s="379"/>
      <c r="BIO196" s="379"/>
      <c r="BIP196" s="379"/>
      <c r="BIQ196" s="379"/>
      <c r="BIR196" s="379"/>
      <c r="BIS196" s="379"/>
      <c r="BIT196" s="379"/>
      <c r="BIU196" s="379"/>
      <c r="BIV196" s="379"/>
      <c r="BIW196" s="379"/>
      <c r="BIX196" s="379"/>
      <c r="BIY196" s="379"/>
      <c r="BIZ196" s="379"/>
      <c r="BJA196" s="379"/>
    </row>
    <row r="197" spans="1:1613" s="396" customFormat="1" ht="20.25" thickTop="1" thickBot="1" x14ac:dyDescent="0.35">
      <c r="A197" s="397"/>
      <c r="B197" s="397"/>
      <c r="C197" s="397"/>
      <c r="D197" s="398"/>
      <c r="E197" s="398"/>
      <c r="F197" s="398"/>
      <c r="G197" s="398"/>
      <c r="H197" s="398"/>
      <c r="I197" s="398"/>
      <c r="J197" s="398"/>
      <c r="K197" s="398"/>
      <c r="L197" s="398"/>
      <c r="M197" s="398"/>
      <c r="N197" s="398"/>
      <c r="O197" s="398"/>
      <c r="P197" s="398"/>
      <c r="Q197" s="398"/>
      <c r="R197" s="394"/>
      <c r="S197" s="395"/>
      <c r="T197" s="395"/>
      <c r="U197" s="395"/>
      <c r="V197" s="395"/>
      <c r="W197" s="395"/>
      <c r="X197" s="395"/>
      <c r="Y197" s="395"/>
      <c r="Z197" s="395"/>
      <c r="AA197" s="395"/>
      <c r="AB197" s="395"/>
      <c r="AC197" s="395"/>
      <c r="AD197" s="395"/>
      <c r="AE197" s="395"/>
      <c r="AF197" s="395"/>
      <c r="AG197" s="395"/>
      <c r="AH197" s="395"/>
      <c r="AI197" s="395"/>
      <c r="AJ197" s="395"/>
      <c r="AK197" s="395"/>
      <c r="AL197" s="395"/>
      <c r="AM197" s="395"/>
      <c r="AN197" s="395"/>
      <c r="AO197" s="395"/>
      <c r="AP197" s="395"/>
      <c r="AQ197" s="395"/>
      <c r="AR197" s="395"/>
      <c r="AS197" s="395"/>
      <c r="AT197" s="395"/>
      <c r="AU197" s="395"/>
      <c r="AV197" s="395"/>
      <c r="AW197" s="395"/>
      <c r="AX197" s="395"/>
      <c r="AY197" s="395"/>
      <c r="AZ197" s="395"/>
      <c r="BA197" s="395"/>
      <c r="BB197" s="395"/>
      <c r="BC197" s="395"/>
      <c r="BD197" s="395"/>
      <c r="BE197" s="395"/>
      <c r="BF197" s="395"/>
      <c r="BG197" s="395"/>
      <c r="BH197" s="395"/>
      <c r="BI197" s="395"/>
      <c r="BJ197" s="395"/>
      <c r="BK197" s="395"/>
      <c r="BL197" s="395"/>
      <c r="BM197" s="395"/>
      <c r="BN197" s="395"/>
      <c r="BO197" s="395"/>
      <c r="BP197" s="395"/>
      <c r="BQ197" s="395"/>
      <c r="BR197" s="395"/>
      <c r="BS197" s="395"/>
      <c r="BT197" s="395"/>
      <c r="BU197" s="395"/>
      <c r="BV197" s="395"/>
      <c r="BW197" s="395"/>
      <c r="BX197" s="395"/>
      <c r="BY197" s="395"/>
      <c r="BZ197" s="395"/>
      <c r="CA197" s="395"/>
      <c r="CB197" s="395"/>
      <c r="CC197" s="395"/>
      <c r="CD197" s="395"/>
      <c r="CE197" s="395"/>
      <c r="CF197" s="395"/>
      <c r="CG197" s="395"/>
      <c r="CH197" s="395"/>
      <c r="CI197" s="395"/>
      <c r="CJ197" s="395"/>
      <c r="CK197" s="395"/>
      <c r="CL197" s="395"/>
      <c r="CM197" s="395"/>
      <c r="CN197" s="395"/>
      <c r="CO197" s="395"/>
      <c r="CP197" s="395"/>
      <c r="CQ197" s="395"/>
      <c r="CR197" s="395"/>
      <c r="CS197" s="395"/>
      <c r="CT197" s="395"/>
      <c r="CU197" s="395"/>
      <c r="CV197" s="395"/>
      <c r="CW197" s="395"/>
      <c r="CX197" s="395"/>
      <c r="CY197" s="395"/>
      <c r="CZ197" s="395"/>
      <c r="DA197" s="395"/>
      <c r="DB197" s="395"/>
      <c r="DC197" s="395"/>
      <c r="DD197" s="395"/>
      <c r="DE197" s="395"/>
      <c r="DF197" s="395"/>
      <c r="DG197" s="395"/>
      <c r="DH197" s="395"/>
      <c r="DI197" s="395"/>
      <c r="DJ197" s="395"/>
      <c r="DK197" s="395"/>
      <c r="DL197" s="395"/>
      <c r="DM197" s="395"/>
      <c r="DN197" s="395"/>
      <c r="DO197" s="395"/>
      <c r="DP197" s="395"/>
      <c r="DQ197" s="395"/>
      <c r="DR197" s="395"/>
      <c r="DS197" s="395"/>
      <c r="DT197" s="395"/>
      <c r="DU197" s="395"/>
      <c r="DV197" s="395"/>
      <c r="DW197" s="395"/>
      <c r="DX197" s="395"/>
      <c r="DY197" s="395"/>
      <c r="DZ197" s="395"/>
      <c r="EA197" s="395"/>
      <c r="EB197" s="395"/>
      <c r="EC197" s="395"/>
      <c r="ED197" s="395"/>
      <c r="EE197" s="395"/>
      <c r="EF197" s="395"/>
      <c r="EG197" s="395"/>
      <c r="EH197" s="395"/>
      <c r="EI197" s="395"/>
      <c r="EJ197" s="395"/>
      <c r="EK197" s="395"/>
      <c r="EL197" s="395"/>
      <c r="EM197" s="395"/>
      <c r="EN197" s="395"/>
      <c r="EO197" s="395"/>
      <c r="EP197" s="395"/>
      <c r="EQ197" s="395"/>
      <c r="ER197" s="395"/>
      <c r="ES197" s="395"/>
      <c r="ET197" s="395"/>
      <c r="EU197" s="395"/>
      <c r="EV197" s="395"/>
      <c r="EW197" s="395"/>
      <c r="EX197" s="395"/>
      <c r="EY197" s="395"/>
      <c r="EZ197" s="395"/>
      <c r="FA197" s="395"/>
      <c r="FB197" s="395"/>
      <c r="FC197" s="395"/>
      <c r="FD197" s="395"/>
      <c r="FE197" s="395"/>
      <c r="FF197" s="395"/>
      <c r="FG197" s="395"/>
      <c r="FH197" s="395"/>
      <c r="FI197" s="395"/>
      <c r="FJ197" s="395"/>
      <c r="FK197" s="395"/>
      <c r="FL197" s="395"/>
      <c r="FM197" s="395"/>
      <c r="FN197" s="395"/>
      <c r="FO197" s="395"/>
      <c r="FP197" s="395"/>
      <c r="FQ197" s="395"/>
      <c r="FR197" s="395"/>
      <c r="FS197" s="395"/>
      <c r="FT197" s="395"/>
      <c r="FU197" s="395"/>
      <c r="FV197" s="395"/>
      <c r="FW197" s="395"/>
      <c r="FX197" s="395"/>
      <c r="FY197" s="395"/>
      <c r="FZ197" s="395"/>
      <c r="GA197" s="395"/>
      <c r="GB197" s="395"/>
      <c r="GC197" s="395"/>
      <c r="GD197" s="395"/>
      <c r="GE197" s="395"/>
      <c r="GF197" s="395"/>
      <c r="GG197" s="395"/>
      <c r="GH197" s="395"/>
      <c r="GI197" s="395"/>
      <c r="GJ197" s="395"/>
      <c r="GK197" s="395"/>
      <c r="GL197" s="395"/>
      <c r="GM197" s="395"/>
      <c r="GN197" s="395"/>
      <c r="GO197" s="395"/>
      <c r="GP197" s="395"/>
      <c r="GQ197" s="395"/>
      <c r="GR197" s="395"/>
      <c r="GS197" s="395"/>
      <c r="GT197" s="395"/>
      <c r="GU197" s="395"/>
      <c r="GV197" s="395"/>
      <c r="GW197" s="395"/>
      <c r="GX197" s="395"/>
      <c r="GY197" s="395"/>
      <c r="GZ197" s="395"/>
      <c r="HA197" s="395"/>
      <c r="HB197" s="395"/>
      <c r="HC197" s="395"/>
      <c r="HD197" s="395"/>
      <c r="HE197" s="395"/>
      <c r="HF197" s="395"/>
      <c r="HG197" s="395"/>
      <c r="HH197" s="395"/>
      <c r="HI197" s="395"/>
      <c r="HJ197" s="395"/>
      <c r="HK197" s="395"/>
      <c r="HL197" s="395"/>
      <c r="HM197" s="395"/>
      <c r="HN197" s="395"/>
      <c r="HO197" s="395"/>
      <c r="HP197" s="395"/>
      <c r="HQ197" s="395"/>
      <c r="HR197" s="395"/>
      <c r="HS197" s="395"/>
      <c r="HT197" s="395"/>
      <c r="HU197" s="395"/>
      <c r="HV197" s="395"/>
      <c r="HW197" s="395"/>
      <c r="HX197" s="395"/>
      <c r="HY197" s="395"/>
      <c r="HZ197" s="395"/>
      <c r="IA197" s="395"/>
      <c r="IB197" s="395"/>
      <c r="IC197" s="395"/>
      <c r="ID197" s="395"/>
      <c r="IE197" s="395"/>
      <c r="IF197" s="395"/>
      <c r="IG197" s="395"/>
      <c r="IH197" s="395"/>
      <c r="II197" s="395"/>
      <c r="IJ197" s="395"/>
      <c r="IK197" s="395"/>
      <c r="IL197" s="395"/>
      <c r="IM197" s="395"/>
      <c r="IN197" s="395"/>
      <c r="IO197" s="395"/>
      <c r="IP197" s="395"/>
      <c r="IQ197" s="395"/>
      <c r="IR197" s="395"/>
      <c r="IS197" s="395"/>
      <c r="IT197" s="395"/>
      <c r="IU197" s="395"/>
      <c r="IV197" s="395"/>
      <c r="IW197" s="395"/>
      <c r="IX197" s="395"/>
      <c r="IY197" s="395"/>
      <c r="IZ197" s="395"/>
      <c r="JA197" s="395"/>
      <c r="JB197" s="395"/>
      <c r="JC197" s="395"/>
      <c r="JD197" s="395"/>
      <c r="JE197" s="395"/>
      <c r="JF197" s="395"/>
      <c r="JG197" s="395"/>
      <c r="JH197" s="395"/>
      <c r="JI197" s="395"/>
      <c r="JJ197" s="395"/>
      <c r="JK197" s="395"/>
      <c r="JL197" s="395"/>
      <c r="JM197" s="395"/>
      <c r="JN197" s="395"/>
      <c r="JO197" s="395"/>
      <c r="JP197" s="395"/>
      <c r="JQ197" s="395"/>
      <c r="JR197" s="395"/>
      <c r="JS197" s="395"/>
      <c r="JT197" s="395"/>
      <c r="JU197" s="395"/>
      <c r="JV197" s="395"/>
      <c r="JW197" s="395"/>
      <c r="JX197" s="395"/>
      <c r="JY197" s="395"/>
      <c r="JZ197" s="395"/>
      <c r="KA197" s="395"/>
      <c r="KB197" s="395"/>
      <c r="KC197" s="395"/>
      <c r="KD197" s="395"/>
      <c r="KE197" s="395"/>
      <c r="KF197" s="395"/>
      <c r="KG197" s="395"/>
      <c r="KH197" s="395"/>
      <c r="KI197" s="395"/>
      <c r="KJ197" s="395"/>
      <c r="KK197" s="395"/>
      <c r="KL197" s="395"/>
      <c r="KM197" s="395"/>
      <c r="KN197" s="395"/>
      <c r="KO197" s="395"/>
      <c r="KP197" s="395"/>
      <c r="KQ197" s="395"/>
      <c r="KR197" s="395"/>
      <c r="KS197" s="395"/>
      <c r="KT197" s="395"/>
      <c r="KU197" s="395"/>
      <c r="KV197" s="395"/>
      <c r="KW197" s="395"/>
      <c r="KX197" s="395"/>
      <c r="KY197" s="395"/>
      <c r="KZ197" s="395"/>
      <c r="LA197" s="395"/>
      <c r="LB197" s="395"/>
      <c r="LC197" s="395"/>
      <c r="LD197" s="395"/>
      <c r="LE197" s="395"/>
      <c r="LF197" s="395"/>
      <c r="LG197" s="395"/>
      <c r="LH197" s="395"/>
      <c r="LI197" s="395"/>
      <c r="LJ197" s="395"/>
      <c r="LK197" s="395"/>
      <c r="LL197" s="395"/>
      <c r="LM197" s="395"/>
      <c r="LN197" s="395"/>
      <c r="LO197" s="395"/>
      <c r="LP197" s="395"/>
      <c r="LQ197" s="395"/>
      <c r="LR197" s="395"/>
      <c r="LS197" s="395"/>
      <c r="LT197" s="395"/>
      <c r="LU197" s="395"/>
      <c r="LV197" s="395"/>
      <c r="LW197" s="395"/>
      <c r="LX197" s="395"/>
      <c r="LY197" s="395"/>
      <c r="LZ197" s="395"/>
      <c r="MA197" s="395"/>
      <c r="MB197" s="395"/>
      <c r="MC197" s="395"/>
      <c r="MD197" s="395"/>
      <c r="ME197" s="395"/>
      <c r="MF197" s="395"/>
      <c r="MG197" s="395"/>
      <c r="MH197" s="395"/>
      <c r="MI197" s="395"/>
      <c r="MJ197" s="395"/>
      <c r="MK197" s="395"/>
      <c r="ML197" s="395"/>
      <c r="MM197" s="395"/>
      <c r="MN197" s="395"/>
      <c r="MO197" s="395"/>
      <c r="MP197" s="395"/>
      <c r="MQ197" s="395"/>
      <c r="MR197" s="395"/>
      <c r="MS197" s="395"/>
      <c r="MT197" s="395"/>
      <c r="MU197" s="395"/>
      <c r="MV197" s="395"/>
      <c r="MW197" s="395"/>
      <c r="MX197" s="395"/>
      <c r="MY197" s="395"/>
      <c r="MZ197" s="395"/>
      <c r="NA197" s="395"/>
      <c r="NB197" s="395"/>
      <c r="NC197" s="395"/>
      <c r="ND197" s="395"/>
      <c r="NE197" s="395"/>
      <c r="NF197" s="395"/>
      <c r="NG197" s="395"/>
      <c r="NH197" s="395"/>
      <c r="NI197" s="395"/>
      <c r="NJ197" s="395"/>
      <c r="NK197" s="395"/>
      <c r="NL197" s="395"/>
      <c r="NM197" s="395"/>
      <c r="NN197" s="395"/>
      <c r="NO197" s="395"/>
      <c r="NP197" s="395"/>
      <c r="NQ197" s="395"/>
      <c r="NR197" s="395"/>
      <c r="NS197" s="395"/>
      <c r="NT197" s="395"/>
      <c r="NU197" s="395"/>
      <c r="NV197" s="395"/>
      <c r="NW197" s="395"/>
      <c r="NX197" s="395"/>
      <c r="NY197" s="395"/>
      <c r="NZ197" s="395"/>
      <c r="OA197" s="395"/>
      <c r="OB197" s="395"/>
      <c r="OC197" s="395"/>
      <c r="OD197" s="395"/>
      <c r="OE197" s="395"/>
      <c r="OF197" s="395"/>
      <c r="OG197" s="395"/>
      <c r="OH197" s="395"/>
      <c r="OI197" s="395"/>
      <c r="OJ197" s="395"/>
      <c r="OK197" s="395"/>
      <c r="OL197" s="395"/>
      <c r="OM197" s="395"/>
      <c r="ON197" s="395"/>
      <c r="OO197" s="395"/>
      <c r="OP197" s="395"/>
      <c r="OQ197" s="395"/>
      <c r="OR197" s="395"/>
      <c r="OS197" s="395"/>
      <c r="OT197" s="395"/>
      <c r="OU197" s="395"/>
      <c r="OV197" s="395"/>
      <c r="OW197" s="395"/>
      <c r="OX197" s="395"/>
      <c r="OY197" s="395"/>
      <c r="OZ197" s="395"/>
      <c r="PA197" s="395"/>
      <c r="PB197" s="395"/>
      <c r="PC197" s="395"/>
      <c r="PD197" s="395"/>
      <c r="PE197" s="395"/>
      <c r="PF197" s="395"/>
      <c r="PG197" s="395"/>
      <c r="PH197" s="395"/>
      <c r="PI197" s="395"/>
      <c r="PJ197" s="395"/>
      <c r="PK197" s="395"/>
      <c r="PL197" s="395"/>
      <c r="PM197" s="395"/>
      <c r="PN197" s="395"/>
      <c r="PO197" s="395"/>
      <c r="PP197" s="395"/>
      <c r="PQ197" s="395"/>
      <c r="PR197" s="395"/>
      <c r="PS197" s="395"/>
      <c r="PT197" s="395"/>
      <c r="PU197" s="395"/>
      <c r="PV197" s="395"/>
      <c r="PW197" s="395"/>
      <c r="PX197" s="395"/>
      <c r="PY197" s="395"/>
      <c r="PZ197" s="395"/>
      <c r="QA197" s="395"/>
      <c r="QB197" s="395"/>
      <c r="QC197" s="395"/>
      <c r="QD197" s="395"/>
      <c r="QE197" s="395"/>
      <c r="QF197" s="395"/>
      <c r="QG197" s="395"/>
      <c r="QH197" s="395"/>
      <c r="QI197" s="395"/>
      <c r="QJ197" s="395"/>
      <c r="QK197" s="395"/>
      <c r="QL197" s="395"/>
      <c r="QM197" s="395"/>
      <c r="QN197" s="395"/>
      <c r="QO197" s="395"/>
      <c r="QP197" s="395"/>
      <c r="QQ197" s="395"/>
      <c r="QR197" s="395"/>
      <c r="QS197" s="395"/>
      <c r="QT197" s="395"/>
      <c r="QU197" s="395"/>
      <c r="QV197" s="395"/>
      <c r="QW197" s="395"/>
      <c r="QX197" s="395"/>
      <c r="QY197" s="395"/>
      <c r="QZ197" s="395"/>
      <c r="RA197" s="395"/>
      <c r="RB197" s="395"/>
      <c r="RC197" s="395"/>
      <c r="RD197" s="395"/>
      <c r="RE197" s="395"/>
      <c r="RF197" s="395"/>
      <c r="RG197" s="395"/>
      <c r="RH197" s="395"/>
      <c r="RI197" s="395"/>
      <c r="RJ197" s="395"/>
      <c r="RK197" s="395"/>
      <c r="RL197" s="395"/>
      <c r="RM197" s="395"/>
      <c r="RN197" s="395"/>
      <c r="RO197" s="395"/>
      <c r="RP197" s="395"/>
      <c r="RQ197" s="395"/>
      <c r="RR197" s="395"/>
      <c r="RS197" s="395"/>
      <c r="RT197" s="395"/>
      <c r="RU197" s="395"/>
      <c r="RV197" s="395"/>
      <c r="RW197" s="395"/>
      <c r="RX197" s="395"/>
      <c r="RY197" s="395"/>
      <c r="RZ197" s="395"/>
      <c r="SA197" s="395"/>
      <c r="SB197" s="395"/>
      <c r="SC197" s="395"/>
      <c r="SD197" s="395"/>
      <c r="SE197" s="395"/>
      <c r="SF197" s="395"/>
      <c r="SG197" s="395"/>
      <c r="SH197" s="395"/>
      <c r="SI197" s="395"/>
      <c r="SJ197" s="395"/>
      <c r="SK197" s="395"/>
      <c r="SL197" s="395"/>
      <c r="SM197" s="395"/>
      <c r="SN197" s="395"/>
      <c r="SO197" s="395"/>
      <c r="SP197" s="395"/>
      <c r="SQ197" s="395"/>
      <c r="SR197" s="395"/>
      <c r="SS197" s="395"/>
      <c r="ST197" s="395"/>
      <c r="SU197" s="395"/>
      <c r="SV197" s="395"/>
      <c r="SW197" s="395"/>
      <c r="SX197" s="395"/>
      <c r="SY197" s="395"/>
      <c r="SZ197" s="395"/>
      <c r="TA197" s="395"/>
      <c r="TB197" s="395"/>
      <c r="TC197" s="395"/>
      <c r="TD197" s="395"/>
      <c r="TE197" s="395"/>
      <c r="TF197" s="395"/>
      <c r="TG197" s="395"/>
      <c r="TH197" s="395"/>
      <c r="TI197" s="395"/>
      <c r="TJ197" s="395"/>
      <c r="TK197" s="395"/>
      <c r="TL197" s="395"/>
      <c r="TM197" s="395"/>
      <c r="TN197" s="395"/>
      <c r="TO197" s="395"/>
      <c r="TP197" s="395"/>
      <c r="TQ197" s="395"/>
      <c r="TR197" s="395"/>
      <c r="TS197" s="395"/>
      <c r="TT197" s="395"/>
      <c r="TU197" s="395"/>
      <c r="TV197" s="395"/>
      <c r="TW197" s="395"/>
      <c r="TX197" s="395"/>
      <c r="TY197" s="395"/>
      <c r="TZ197" s="395"/>
      <c r="UA197" s="395"/>
      <c r="UB197" s="395"/>
      <c r="UC197" s="395"/>
      <c r="UD197" s="395"/>
      <c r="UE197" s="395"/>
      <c r="UF197" s="395"/>
      <c r="UG197" s="395"/>
      <c r="UH197" s="395"/>
      <c r="UI197" s="395"/>
      <c r="UJ197" s="395"/>
      <c r="UK197" s="395"/>
      <c r="UL197" s="395"/>
      <c r="UM197" s="395"/>
      <c r="UN197" s="395"/>
      <c r="UO197" s="395"/>
      <c r="UP197" s="395"/>
      <c r="UQ197" s="395"/>
      <c r="UR197" s="395"/>
      <c r="US197" s="395"/>
      <c r="UT197" s="395"/>
      <c r="UU197" s="395"/>
      <c r="UV197" s="395"/>
      <c r="UW197" s="395"/>
      <c r="UX197" s="395"/>
      <c r="UY197" s="395"/>
      <c r="UZ197" s="395"/>
      <c r="VA197" s="395"/>
      <c r="VB197" s="395"/>
      <c r="VC197" s="395"/>
      <c r="VD197" s="395"/>
      <c r="VE197" s="395"/>
      <c r="VF197" s="395"/>
      <c r="VG197" s="395"/>
      <c r="VH197" s="395"/>
      <c r="VI197" s="395"/>
      <c r="VJ197" s="395"/>
      <c r="VK197" s="395"/>
      <c r="VL197" s="395"/>
      <c r="VM197" s="395"/>
      <c r="VN197" s="395"/>
      <c r="VO197" s="395"/>
      <c r="VP197" s="395"/>
      <c r="VQ197" s="395"/>
      <c r="VR197" s="395"/>
      <c r="VS197" s="395"/>
      <c r="VT197" s="395"/>
      <c r="VU197" s="395"/>
      <c r="VV197" s="395"/>
      <c r="VW197" s="395"/>
      <c r="VX197" s="395"/>
      <c r="VY197" s="395"/>
      <c r="VZ197" s="395"/>
      <c r="WA197" s="395"/>
      <c r="WB197" s="395"/>
      <c r="WC197" s="395"/>
      <c r="WD197" s="395"/>
      <c r="WE197" s="395"/>
      <c r="WF197" s="395"/>
      <c r="WG197" s="395"/>
      <c r="WH197" s="395"/>
      <c r="WI197" s="395"/>
      <c r="WJ197" s="395"/>
      <c r="WK197" s="395"/>
      <c r="WL197" s="395"/>
      <c r="WM197" s="395"/>
      <c r="WN197" s="395"/>
      <c r="WO197" s="395"/>
      <c r="WP197" s="395"/>
      <c r="WQ197" s="395"/>
      <c r="WR197" s="395"/>
      <c r="WS197" s="395"/>
      <c r="WT197" s="395"/>
      <c r="WU197" s="395"/>
      <c r="WV197" s="395"/>
      <c r="WW197" s="395"/>
      <c r="WX197" s="395"/>
      <c r="WY197" s="395"/>
      <c r="WZ197" s="395"/>
      <c r="XA197" s="395"/>
      <c r="XB197" s="395"/>
      <c r="XC197" s="395"/>
      <c r="XD197" s="395"/>
      <c r="XE197" s="395"/>
      <c r="XF197" s="395"/>
      <c r="XG197" s="395"/>
      <c r="XH197" s="395"/>
      <c r="XI197" s="395"/>
      <c r="XJ197" s="395"/>
      <c r="XK197" s="395"/>
      <c r="XL197" s="395"/>
      <c r="XM197" s="395"/>
      <c r="XN197" s="395"/>
      <c r="XO197" s="395"/>
      <c r="XP197" s="395"/>
      <c r="XQ197" s="395"/>
      <c r="XR197" s="395"/>
      <c r="XS197" s="395"/>
      <c r="XT197" s="395"/>
      <c r="XU197" s="395"/>
      <c r="XV197" s="395"/>
      <c r="XW197" s="395"/>
      <c r="XX197" s="395"/>
      <c r="XY197" s="395"/>
      <c r="XZ197" s="395"/>
      <c r="YA197" s="395"/>
      <c r="YB197" s="395"/>
      <c r="YC197" s="395"/>
      <c r="YD197" s="395"/>
      <c r="YE197" s="395"/>
      <c r="YF197" s="395"/>
      <c r="YG197" s="395"/>
      <c r="YH197" s="395"/>
      <c r="YI197" s="395"/>
      <c r="YJ197" s="395"/>
      <c r="YK197" s="395"/>
      <c r="YL197" s="395"/>
      <c r="YM197" s="395"/>
      <c r="YN197" s="395"/>
      <c r="YO197" s="395"/>
      <c r="YP197" s="395"/>
      <c r="YQ197" s="395"/>
      <c r="YR197" s="395"/>
      <c r="YS197" s="395"/>
      <c r="YT197" s="395"/>
      <c r="YU197" s="395"/>
      <c r="YV197" s="395"/>
      <c r="YW197" s="395"/>
      <c r="YX197" s="395"/>
      <c r="YY197" s="395"/>
      <c r="YZ197" s="395"/>
      <c r="ZA197" s="395"/>
      <c r="ZB197" s="395"/>
      <c r="ZC197" s="395"/>
      <c r="ZD197" s="395"/>
      <c r="ZE197" s="395"/>
      <c r="ZF197" s="395"/>
      <c r="ZG197" s="395"/>
      <c r="ZH197" s="395"/>
      <c r="ZI197" s="395"/>
      <c r="ZJ197" s="395"/>
      <c r="ZK197" s="395"/>
      <c r="ZL197" s="395"/>
      <c r="ZM197" s="395"/>
      <c r="ZN197" s="395"/>
      <c r="ZO197" s="395"/>
      <c r="ZP197" s="395"/>
      <c r="ZQ197" s="395"/>
      <c r="ZR197" s="395"/>
      <c r="ZS197" s="395"/>
      <c r="ZT197" s="395"/>
      <c r="ZU197" s="395"/>
      <c r="ZV197" s="395"/>
      <c r="ZW197" s="395"/>
      <c r="ZX197" s="395"/>
      <c r="ZY197" s="395"/>
      <c r="ZZ197" s="395"/>
      <c r="AAA197" s="395"/>
      <c r="AAB197" s="395"/>
      <c r="AAC197" s="395"/>
      <c r="AAD197" s="395"/>
      <c r="AAE197" s="395"/>
      <c r="AAF197" s="395"/>
      <c r="AAG197" s="395"/>
      <c r="AAH197" s="395"/>
      <c r="AAI197" s="395"/>
      <c r="AAJ197" s="395"/>
      <c r="AAK197" s="395"/>
      <c r="AAL197" s="395"/>
      <c r="AAM197" s="395"/>
      <c r="AAN197" s="395"/>
      <c r="AAO197" s="395"/>
      <c r="AAP197" s="395"/>
      <c r="AAQ197" s="395"/>
      <c r="AAR197" s="395"/>
      <c r="AAS197" s="395"/>
      <c r="AAT197" s="395"/>
      <c r="AAU197" s="395"/>
      <c r="AAV197" s="395"/>
      <c r="AAW197" s="395"/>
      <c r="AAX197" s="395"/>
      <c r="AAY197" s="395"/>
      <c r="AAZ197" s="395"/>
      <c r="ABA197" s="395"/>
      <c r="ABB197" s="395"/>
      <c r="ABC197" s="395"/>
      <c r="ABD197" s="395"/>
      <c r="ABE197" s="395"/>
      <c r="ABF197" s="395"/>
      <c r="ABG197" s="395"/>
      <c r="ABH197" s="395"/>
      <c r="ABI197" s="395"/>
      <c r="ABJ197" s="395"/>
      <c r="ABK197" s="395"/>
      <c r="ABL197" s="395"/>
      <c r="ABM197" s="395"/>
      <c r="ABN197" s="395"/>
      <c r="ABO197" s="395"/>
      <c r="ABP197" s="395"/>
      <c r="ABQ197" s="395"/>
      <c r="ABR197" s="395"/>
      <c r="ABS197" s="395"/>
      <c r="ABT197" s="395"/>
      <c r="ABU197" s="395"/>
      <c r="ABV197" s="395"/>
      <c r="ABW197" s="395"/>
      <c r="ABX197" s="395"/>
      <c r="ABY197" s="395"/>
      <c r="ABZ197" s="395"/>
      <c r="ACA197" s="395"/>
      <c r="ACB197" s="395"/>
      <c r="ACC197" s="395"/>
      <c r="ACD197" s="395"/>
      <c r="ACE197" s="395"/>
      <c r="ACF197" s="395"/>
      <c r="ACG197" s="395"/>
      <c r="ACH197" s="395"/>
      <c r="ACI197" s="395"/>
      <c r="ACJ197" s="395"/>
      <c r="ACK197" s="395"/>
      <c r="ACL197" s="395"/>
      <c r="ACM197" s="395"/>
      <c r="ACN197" s="395"/>
      <c r="ACO197" s="395"/>
      <c r="ACP197" s="395"/>
      <c r="ACQ197" s="395"/>
      <c r="ACR197" s="395"/>
      <c r="ACS197" s="395"/>
      <c r="ACT197" s="395"/>
      <c r="ACU197" s="395"/>
      <c r="ACV197" s="395"/>
      <c r="ACW197" s="395"/>
      <c r="ACX197" s="395"/>
      <c r="ACY197" s="395"/>
      <c r="ACZ197" s="395"/>
      <c r="ADA197" s="395"/>
      <c r="ADB197" s="395"/>
      <c r="ADC197" s="395"/>
      <c r="ADD197" s="395"/>
      <c r="ADE197" s="395"/>
      <c r="ADF197" s="395"/>
      <c r="ADG197" s="395"/>
      <c r="ADH197" s="395"/>
      <c r="ADI197" s="395"/>
      <c r="ADJ197" s="395"/>
      <c r="ADK197" s="395"/>
      <c r="ADL197" s="395"/>
      <c r="ADM197" s="395"/>
      <c r="ADN197" s="395"/>
      <c r="ADO197" s="395"/>
      <c r="ADP197" s="395"/>
      <c r="ADQ197" s="395"/>
      <c r="ADR197" s="395"/>
      <c r="ADS197" s="395"/>
      <c r="ADT197" s="395"/>
      <c r="ADU197" s="395"/>
      <c r="ADV197" s="395"/>
      <c r="ADW197" s="395"/>
      <c r="ADX197" s="395"/>
      <c r="ADY197" s="395"/>
      <c r="ADZ197" s="395"/>
      <c r="AEA197" s="395"/>
      <c r="AEB197" s="395"/>
      <c r="AEC197" s="395"/>
      <c r="AED197" s="395"/>
      <c r="AEE197" s="395"/>
      <c r="AEF197" s="395"/>
      <c r="AEG197" s="395"/>
      <c r="AEH197" s="395"/>
      <c r="AEI197" s="395"/>
      <c r="AEJ197" s="395"/>
      <c r="AEK197" s="395"/>
      <c r="AEL197" s="395"/>
      <c r="AEM197" s="395"/>
      <c r="AEN197" s="395"/>
      <c r="AEO197" s="395"/>
      <c r="AEP197" s="395"/>
      <c r="AEQ197" s="395"/>
      <c r="AER197" s="395"/>
      <c r="AES197" s="395"/>
      <c r="AET197" s="395"/>
      <c r="AEU197" s="395"/>
      <c r="AEV197" s="395"/>
      <c r="AEW197" s="395"/>
      <c r="AEX197" s="395"/>
      <c r="AEY197" s="395"/>
      <c r="AEZ197" s="395"/>
      <c r="AFA197" s="395"/>
      <c r="AFB197" s="395"/>
      <c r="AFC197" s="395"/>
      <c r="AFD197" s="395"/>
      <c r="AFE197" s="395"/>
      <c r="AFF197" s="395"/>
      <c r="AFG197" s="395"/>
      <c r="AFH197" s="395"/>
      <c r="AFI197" s="395"/>
      <c r="AFJ197" s="395"/>
      <c r="AFK197" s="395"/>
      <c r="AFL197" s="395"/>
      <c r="AFM197" s="395"/>
      <c r="AFN197" s="395"/>
      <c r="AFO197" s="395"/>
      <c r="AFP197" s="395"/>
      <c r="AFQ197" s="395"/>
      <c r="AFR197" s="395"/>
      <c r="AFS197" s="395"/>
      <c r="AFT197" s="395"/>
      <c r="AFU197" s="395"/>
      <c r="AFV197" s="395"/>
      <c r="AFW197" s="395"/>
      <c r="AFX197" s="395"/>
      <c r="AFY197" s="395"/>
      <c r="AFZ197" s="395"/>
      <c r="AGA197" s="395"/>
      <c r="AGB197" s="395"/>
      <c r="AGC197" s="395"/>
      <c r="AGD197" s="395"/>
      <c r="AGE197" s="395"/>
      <c r="AGF197" s="395"/>
      <c r="AGG197" s="395"/>
      <c r="AGH197" s="395"/>
      <c r="AGI197" s="395"/>
      <c r="AGJ197" s="395"/>
      <c r="AGK197" s="395"/>
      <c r="AGL197" s="395"/>
      <c r="AGM197" s="395"/>
      <c r="AGN197" s="395"/>
      <c r="AGO197" s="395"/>
      <c r="AGP197" s="395"/>
      <c r="AGQ197" s="395"/>
      <c r="AGR197" s="395"/>
      <c r="AGS197" s="395"/>
      <c r="AGT197" s="395"/>
      <c r="AGU197" s="395"/>
      <c r="AGV197" s="395"/>
      <c r="AGW197" s="395"/>
      <c r="AGX197" s="395"/>
      <c r="AGY197" s="395"/>
      <c r="AGZ197" s="395"/>
      <c r="AHA197" s="395"/>
      <c r="AHB197" s="395"/>
      <c r="AHC197" s="395"/>
      <c r="AHD197" s="395"/>
      <c r="AHE197" s="395"/>
      <c r="AHF197" s="395"/>
      <c r="AHG197" s="395"/>
      <c r="AHH197" s="395"/>
      <c r="AHI197" s="395"/>
      <c r="AHJ197" s="395"/>
      <c r="AHK197" s="395"/>
      <c r="AHL197" s="395"/>
      <c r="AHM197" s="395"/>
      <c r="AHN197" s="395"/>
      <c r="AHO197" s="395"/>
      <c r="AHP197" s="395"/>
      <c r="AHQ197" s="395"/>
      <c r="AHR197" s="395"/>
      <c r="AHS197" s="395"/>
      <c r="AHT197" s="395"/>
      <c r="AHU197" s="395"/>
      <c r="AHV197" s="395"/>
      <c r="AHW197" s="395"/>
      <c r="AHX197" s="395"/>
      <c r="AHY197" s="395"/>
      <c r="AHZ197" s="395"/>
      <c r="AIA197" s="395"/>
      <c r="AIB197" s="395"/>
      <c r="AIC197" s="395"/>
      <c r="AID197" s="395"/>
      <c r="AIE197" s="395"/>
      <c r="AIF197" s="395"/>
      <c r="AIG197" s="395"/>
      <c r="AIH197" s="395"/>
      <c r="AII197" s="395"/>
      <c r="AIJ197" s="395"/>
      <c r="AIK197" s="395"/>
      <c r="AIL197" s="395"/>
      <c r="AIM197" s="395"/>
      <c r="AIN197" s="395"/>
      <c r="AIO197" s="395"/>
      <c r="AIP197" s="395"/>
      <c r="AIQ197" s="395"/>
      <c r="AIR197" s="395"/>
      <c r="AIS197" s="395"/>
      <c r="AIT197" s="395"/>
      <c r="AIU197" s="395"/>
      <c r="AIV197" s="395"/>
      <c r="AIW197" s="395"/>
      <c r="AIX197" s="395"/>
      <c r="AIY197" s="395"/>
      <c r="AIZ197" s="395"/>
      <c r="AJA197" s="395"/>
      <c r="AJB197" s="395"/>
      <c r="AJC197" s="395"/>
      <c r="AJD197" s="395"/>
      <c r="AJE197" s="395"/>
      <c r="AJF197" s="395"/>
      <c r="AJG197" s="395"/>
      <c r="AJH197" s="395"/>
      <c r="AJI197" s="395"/>
      <c r="AJJ197" s="395"/>
      <c r="AJK197" s="395"/>
      <c r="AJL197" s="395"/>
      <c r="AJM197" s="395"/>
      <c r="AJN197" s="395"/>
      <c r="AJO197" s="395"/>
      <c r="AJP197" s="395"/>
      <c r="AJQ197" s="395"/>
      <c r="AJR197" s="395"/>
      <c r="AJS197" s="395"/>
      <c r="AJT197" s="395"/>
      <c r="AJU197" s="395"/>
      <c r="AJV197" s="395"/>
      <c r="AJW197" s="395"/>
      <c r="AJX197" s="395"/>
      <c r="AJY197" s="395"/>
      <c r="AJZ197" s="395"/>
      <c r="AKA197" s="395"/>
      <c r="AKB197" s="395"/>
      <c r="AKC197" s="395"/>
      <c r="AKD197" s="395"/>
      <c r="AKE197" s="395"/>
      <c r="AKF197" s="395"/>
      <c r="AKG197" s="395"/>
      <c r="AKH197" s="395"/>
      <c r="AKI197" s="395"/>
      <c r="AKJ197" s="395"/>
      <c r="AKK197" s="395"/>
      <c r="AKL197" s="395"/>
      <c r="AKM197" s="395"/>
      <c r="AKN197" s="395"/>
      <c r="AKO197" s="395"/>
      <c r="AKP197" s="395"/>
      <c r="AKQ197" s="395"/>
      <c r="AKR197" s="395"/>
      <c r="AKS197" s="395"/>
      <c r="AKT197" s="395"/>
      <c r="AKU197" s="395"/>
      <c r="AKV197" s="395"/>
      <c r="AKW197" s="395"/>
      <c r="AKX197" s="395"/>
      <c r="AKY197" s="395"/>
      <c r="AKZ197" s="395"/>
      <c r="ALA197" s="395"/>
      <c r="ALB197" s="395"/>
      <c r="ALC197" s="395"/>
      <c r="ALD197" s="395"/>
      <c r="ALE197" s="395"/>
      <c r="ALF197" s="395"/>
      <c r="ALG197" s="395"/>
      <c r="ALH197" s="395"/>
      <c r="ALI197" s="395"/>
      <c r="ALJ197" s="395"/>
      <c r="ALK197" s="395"/>
      <c r="ALL197" s="395"/>
      <c r="ALM197" s="395"/>
      <c r="ALN197" s="395"/>
      <c r="ALO197" s="395"/>
      <c r="ALP197" s="395"/>
      <c r="ALQ197" s="395"/>
      <c r="ALR197" s="395"/>
      <c r="ALS197" s="395"/>
      <c r="ALT197" s="395"/>
      <c r="ALU197" s="395"/>
      <c r="ALV197" s="395"/>
      <c r="ALW197" s="395"/>
      <c r="ALX197" s="395"/>
      <c r="ALY197" s="395"/>
      <c r="ALZ197" s="395"/>
      <c r="AMA197" s="395"/>
      <c r="AMB197" s="395"/>
      <c r="AMC197" s="395"/>
      <c r="AMD197" s="395"/>
      <c r="AME197" s="395"/>
      <c r="AMF197" s="395"/>
      <c r="AMG197" s="395"/>
      <c r="AMH197" s="395"/>
      <c r="AMI197" s="395"/>
      <c r="AMJ197" s="395"/>
      <c r="AMK197" s="395"/>
      <c r="AML197" s="395"/>
      <c r="AMM197" s="395"/>
      <c r="AMN197" s="395"/>
      <c r="AMO197" s="395"/>
      <c r="AMP197" s="395"/>
      <c r="AMQ197" s="395"/>
      <c r="AMR197" s="395"/>
      <c r="AMS197" s="395"/>
      <c r="AMT197" s="395"/>
      <c r="AMU197" s="395"/>
      <c r="AMV197" s="395"/>
      <c r="AMW197" s="395"/>
      <c r="AMX197" s="395"/>
      <c r="AMY197" s="395"/>
      <c r="AMZ197" s="395"/>
      <c r="ANA197" s="395"/>
      <c r="ANB197" s="395"/>
      <c r="ANC197" s="395"/>
      <c r="AND197" s="395"/>
      <c r="ANE197" s="395"/>
      <c r="ANF197" s="395"/>
      <c r="ANG197" s="395"/>
      <c r="ANH197" s="395"/>
      <c r="ANI197" s="395"/>
      <c r="ANJ197" s="395"/>
      <c r="ANK197" s="395"/>
      <c r="ANL197" s="395"/>
      <c r="ANM197" s="395"/>
      <c r="ANN197" s="395"/>
      <c r="ANO197" s="395"/>
      <c r="ANP197" s="395"/>
      <c r="ANQ197" s="395"/>
      <c r="ANR197" s="395"/>
      <c r="ANS197" s="395"/>
      <c r="ANT197" s="395"/>
      <c r="ANU197" s="395"/>
      <c r="ANV197" s="395"/>
      <c r="ANW197" s="395"/>
      <c r="ANX197" s="395"/>
      <c r="ANY197" s="395"/>
      <c r="ANZ197" s="395"/>
      <c r="AOA197" s="395"/>
      <c r="AOB197" s="395"/>
      <c r="AOC197" s="395"/>
      <c r="AOD197" s="395"/>
      <c r="AOE197" s="395"/>
      <c r="AOF197" s="395"/>
      <c r="AOG197" s="395"/>
      <c r="AOH197" s="395"/>
      <c r="AOI197" s="395"/>
      <c r="AOJ197" s="395"/>
      <c r="AOK197" s="395"/>
      <c r="AOL197" s="395"/>
      <c r="AOM197" s="395"/>
      <c r="AON197" s="395"/>
      <c r="AOO197" s="395"/>
      <c r="AOP197" s="395"/>
      <c r="AOQ197" s="395"/>
      <c r="AOR197" s="395"/>
      <c r="AOS197" s="395"/>
      <c r="AOT197" s="395"/>
      <c r="AOU197" s="395"/>
      <c r="AOV197" s="395"/>
      <c r="AOW197" s="395"/>
      <c r="AOX197" s="395"/>
      <c r="AOY197" s="395"/>
      <c r="AOZ197" s="395"/>
      <c r="APA197" s="395"/>
      <c r="APB197" s="395"/>
      <c r="APC197" s="395"/>
      <c r="APD197" s="395"/>
      <c r="APE197" s="395"/>
      <c r="APF197" s="395"/>
      <c r="APG197" s="395"/>
      <c r="APH197" s="395"/>
      <c r="API197" s="395"/>
      <c r="APJ197" s="395"/>
      <c r="APK197" s="395"/>
      <c r="APL197" s="395"/>
      <c r="APM197" s="395"/>
      <c r="APN197" s="395"/>
      <c r="APO197" s="395"/>
      <c r="APP197" s="395"/>
      <c r="APQ197" s="395"/>
      <c r="APR197" s="395"/>
      <c r="APS197" s="395"/>
      <c r="APT197" s="395"/>
      <c r="APU197" s="395"/>
      <c r="APV197" s="395"/>
      <c r="APW197" s="395"/>
      <c r="APX197" s="395"/>
      <c r="APY197" s="395"/>
      <c r="APZ197" s="395"/>
      <c r="AQA197" s="395"/>
      <c r="AQB197" s="395"/>
      <c r="AQC197" s="395"/>
      <c r="AQD197" s="395"/>
      <c r="AQE197" s="395"/>
      <c r="AQF197" s="395"/>
      <c r="AQG197" s="395"/>
      <c r="AQH197" s="395"/>
      <c r="AQI197" s="395"/>
      <c r="AQJ197" s="395"/>
      <c r="AQK197" s="395"/>
      <c r="AQL197" s="395"/>
      <c r="AQM197" s="395"/>
      <c r="AQN197" s="395"/>
      <c r="AQO197" s="395"/>
      <c r="AQP197" s="395"/>
      <c r="AQQ197" s="395"/>
      <c r="AQR197" s="395"/>
      <c r="AQS197" s="395"/>
      <c r="AQT197" s="395"/>
      <c r="AQU197" s="395"/>
      <c r="AQV197" s="395"/>
      <c r="AQW197" s="395"/>
      <c r="AQX197" s="395"/>
      <c r="AQY197" s="395"/>
      <c r="AQZ197" s="395"/>
      <c r="ARA197" s="395"/>
      <c r="ARB197" s="395"/>
      <c r="ARC197" s="395"/>
      <c r="ARD197" s="395"/>
      <c r="ARE197" s="395"/>
      <c r="ARF197" s="395"/>
      <c r="ARG197" s="395"/>
      <c r="ARH197" s="395"/>
      <c r="ARI197" s="395"/>
      <c r="ARJ197" s="395"/>
      <c r="ARK197" s="395"/>
      <c r="ARL197" s="395"/>
      <c r="ARM197" s="395"/>
      <c r="ARN197" s="395"/>
      <c r="ARO197" s="395"/>
      <c r="ARP197" s="395"/>
      <c r="ARQ197" s="395"/>
      <c r="ARR197" s="395"/>
      <c r="ARS197" s="395"/>
      <c r="ART197" s="395"/>
      <c r="ARU197" s="395"/>
      <c r="ARV197" s="395"/>
      <c r="ARW197" s="395"/>
      <c r="ARX197" s="395"/>
      <c r="ARY197" s="395"/>
      <c r="ARZ197" s="395"/>
      <c r="ASA197" s="395"/>
      <c r="ASB197" s="395"/>
      <c r="ASC197" s="395"/>
      <c r="ASD197" s="395"/>
      <c r="ASE197" s="395"/>
      <c r="ASF197" s="395"/>
      <c r="ASG197" s="395"/>
      <c r="ASH197" s="395"/>
      <c r="ASI197" s="395"/>
      <c r="ASJ197" s="395"/>
      <c r="ASK197" s="395"/>
      <c r="ASL197" s="395"/>
      <c r="ASM197" s="395"/>
      <c r="ASN197" s="395"/>
      <c r="ASO197" s="395"/>
      <c r="ASP197" s="395"/>
      <c r="ASQ197" s="395"/>
      <c r="ASR197" s="395"/>
      <c r="ASS197" s="395"/>
      <c r="AST197" s="395"/>
      <c r="ASU197" s="395"/>
      <c r="ASV197" s="395"/>
      <c r="ASW197" s="395"/>
      <c r="ASX197" s="395"/>
      <c r="ASY197" s="395"/>
      <c r="ASZ197" s="395"/>
      <c r="ATA197" s="395"/>
      <c r="ATB197" s="395"/>
      <c r="ATC197" s="395"/>
      <c r="ATD197" s="395"/>
      <c r="ATE197" s="395"/>
      <c r="ATF197" s="395"/>
      <c r="ATG197" s="395"/>
      <c r="ATH197" s="395"/>
      <c r="ATI197" s="395"/>
      <c r="ATJ197" s="395"/>
      <c r="ATK197" s="395"/>
      <c r="ATL197" s="395"/>
      <c r="ATM197" s="395"/>
      <c r="ATN197" s="395"/>
      <c r="ATO197" s="395"/>
      <c r="ATP197" s="395"/>
      <c r="ATQ197" s="395"/>
      <c r="ATR197" s="395"/>
      <c r="ATS197" s="395"/>
      <c r="ATT197" s="395"/>
      <c r="ATU197" s="395"/>
      <c r="ATV197" s="395"/>
      <c r="ATW197" s="395"/>
      <c r="ATX197" s="395"/>
      <c r="ATY197" s="395"/>
      <c r="ATZ197" s="395"/>
      <c r="AUA197" s="395"/>
      <c r="AUB197" s="395"/>
      <c r="AUC197" s="395"/>
      <c r="AUD197" s="395"/>
      <c r="AUE197" s="395"/>
      <c r="AUF197" s="395"/>
      <c r="AUG197" s="395"/>
      <c r="AUH197" s="395"/>
      <c r="AUI197" s="395"/>
      <c r="AUJ197" s="395"/>
      <c r="AUK197" s="395"/>
      <c r="AUL197" s="395"/>
      <c r="AUM197" s="395"/>
      <c r="AUN197" s="395"/>
      <c r="AUO197" s="395"/>
      <c r="AUP197" s="395"/>
      <c r="AUQ197" s="395"/>
      <c r="AUR197" s="395"/>
      <c r="AUS197" s="395"/>
      <c r="AUT197" s="395"/>
      <c r="AUU197" s="395"/>
      <c r="AUV197" s="395"/>
      <c r="AUW197" s="395"/>
      <c r="AUX197" s="395"/>
      <c r="AUY197" s="395"/>
      <c r="AUZ197" s="395"/>
      <c r="AVA197" s="395"/>
      <c r="AVB197" s="395"/>
      <c r="AVC197" s="395"/>
      <c r="AVD197" s="395"/>
      <c r="AVE197" s="395"/>
      <c r="AVF197" s="395"/>
      <c r="AVG197" s="395"/>
      <c r="AVH197" s="395"/>
      <c r="AVI197" s="395"/>
      <c r="AVJ197" s="395"/>
      <c r="AVK197" s="395"/>
      <c r="AVL197" s="395"/>
      <c r="AVM197" s="395"/>
      <c r="AVN197" s="395"/>
      <c r="AVO197" s="395"/>
      <c r="AVP197" s="395"/>
      <c r="AVQ197" s="395"/>
      <c r="AVR197" s="395"/>
      <c r="AVS197" s="395"/>
      <c r="AVT197" s="395"/>
      <c r="AVU197" s="395"/>
      <c r="AVV197" s="395"/>
      <c r="AVW197" s="395"/>
      <c r="AVX197" s="395"/>
      <c r="AVY197" s="395"/>
      <c r="AVZ197" s="395"/>
      <c r="AWA197" s="395"/>
      <c r="AWB197" s="395"/>
      <c r="AWC197" s="395"/>
      <c r="AWD197" s="395"/>
      <c r="AWE197" s="395"/>
      <c r="AWF197" s="395"/>
      <c r="AWG197" s="395"/>
      <c r="AWH197" s="395"/>
      <c r="AWI197" s="395"/>
      <c r="AWJ197" s="395"/>
      <c r="AWK197" s="395"/>
      <c r="AWL197" s="395"/>
      <c r="AWM197" s="395"/>
      <c r="AWN197" s="395"/>
      <c r="AWO197" s="395"/>
      <c r="AWP197" s="395"/>
      <c r="AWQ197" s="395"/>
      <c r="AWR197" s="395"/>
      <c r="AWS197" s="395"/>
      <c r="AWT197" s="395"/>
      <c r="AWU197" s="395"/>
      <c r="AWV197" s="395"/>
      <c r="AWW197" s="395"/>
      <c r="AWX197" s="395"/>
      <c r="AWY197" s="395"/>
      <c r="AWZ197" s="395"/>
      <c r="AXA197" s="395"/>
      <c r="AXB197" s="395"/>
      <c r="AXC197" s="395"/>
      <c r="AXD197" s="395"/>
      <c r="AXE197" s="395"/>
      <c r="AXF197" s="395"/>
      <c r="AXG197" s="395"/>
      <c r="AXH197" s="395"/>
      <c r="AXI197" s="395"/>
      <c r="AXJ197" s="395"/>
      <c r="AXK197" s="395"/>
      <c r="AXL197" s="395"/>
      <c r="AXM197" s="395"/>
      <c r="AXN197" s="395"/>
      <c r="AXO197" s="395"/>
      <c r="AXP197" s="395"/>
      <c r="AXQ197" s="395"/>
      <c r="AXR197" s="395"/>
      <c r="AXS197" s="395"/>
      <c r="AXT197" s="395"/>
      <c r="AXU197" s="395"/>
      <c r="AXV197" s="395"/>
      <c r="AXW197" s="395"/>
      <c r="AXX197" s="395"/>
      <c r="AXY197" s="395"/>
      <c r="AXZ197" s="395"/>
      <c r="AYA197" s="395"/>
      <c r="AYB197" s="395"/>
      <c r="AYC197" s="395"/>
      <c r="AYD197" s="395"/>
      <c r="AYE197" s="395"/>
      <c r="AYF197" s="395"/>
      <c r="AYG197" s="395"/>
      <c r="AYH197" s="395"/>
      <c r="AYI197" s="395"/>
      <c r="AYJ197" s="395"/>
      <c r="AYK197" s="395"/>
      <c r="AYL197" s="395"/>
      <c r="AYM197" s="395"/>
      <c r="AYN197" s="395"/>
      <c r="AYO197" s="395"/>
      <c r="AYP197" s="395"/>
      <c r="AYQ197" s="395"/>
      <c r="AYR197" s="395"/>
      <c r="AYS197" s="395"/>
      <c r="AYT197" s="395"/>
      <c r="AYU197" s="395"/>
      <c r="AYV197" s="395"/>
      <c r="AYW197" s="395"/>
      <c r="AYX197" s="395"/>
      <c r="AYY197" s="395"/>
      <c r="AYZ197" s="395"/>
      <c r="AZA197" s="395"/>
      <c r="AZB197" s="395"/>
      <c r="AZC197" s="395"/>
      <c r="AZD197" s="395"/>
      <c r="AZE197" s="395"/>
      <c r="AZF197" s="395"/>
      <c r="AZG197" s="395"/>
      <c r="AZH197" s="395"/>
      <c r="AZI197" s="395"/>
      <c r="AZJ197" s="395"/>
      <c r="AZK197" s="395"/>
      <c r="AZL197" s="395"/>
      <c r="AZM197" s="395"/>
      <c r="AZN197" s="395"/>
      <c r="AZO197" s="395"/>
      <c r="AZP197" s="395"/>
      <c r="AZQ197" s="395"/>
      <c r="AZR197" s="395"/>
      <c r="AZS197" s="395"/>
      <c r="AZT197" s="395"/>
      <c r="AZU197" s="395"/>
      <c r="AZV197" s="395"/>
      <c r="AZW197" s="395"/>
      <c r="AZX197" s="395"/>
      <c r="AZY197" s="395"/>
      <c r="AZZ197" s="395"/>
      <c r="BAA197" s="395"/>
      <c r="BAB197" s="395"/>
      <c r="BAC197" s="395"/>
      <c r="BAD197" s="395"/>
      <c r="BAE197" s="395"/>
      <c r="BAF197" s="395"/>
      <c r="BAG197" s="395"/>
      <c r="BAH197" s="395"/>
      <c r="BAI197" s="395"/>
      <c r="BAJ197" s="395"/>
      <c r="BAK197" s="395"/>
      <c r="BAL197" s="395"/>
      <c r="BAM197" s="395"/>
      <c r="BAN197" s="395"/>
      <c r="BAO197" s="395"/>
      <c r="BAP197" s="395"/>
      <c r="BAQ197" s="395"/>
      <c r="BAR197" s="395"/>
      <c r="BAS197" s="395"/>
      <c r="BAT197" s="395"/>
      <c r="BAU197" s="395"/>
      <c r="BAV197" s="395"/>
      <c r="BAW197" s="395"/>
      <c r="BAX197" s="395"/>
      <c r="BAY197" s="395"/>
      <c r="BAZ197" s="395"/>
      <c r="BBA197" s="395"/>
      <c r="BBB197" s="395"/>
      <c r="BBC197" s="395"/>
      <c r="BBD197" s="395"/>
      <c r="BBE197" s="395"/>
      <c r="BBF197" s="395"/>
      <c r="BBG197" s="395"/>
      <c r="BBH197" s="395"/>
      <c r="BBI197" s="395"/>
      <c r="BBJ197" s="395"/>
      <c r="BBK197" s="395"/>
      <c r="BBL197" s="395"/>
      <c r="BBM197" s="395"/>
      <c r="BBN197" s="395"/>
      <c r="BBO197" s="395"/>
      <c r="BBP197" s="395"/>
      <c r="BBQ197" s="395"/>
      <c r="BBR197" s="395"/>
      <c r="BBS197" s="395"/>
      <c r="BBT197" s="395"/>
      <c r="BBU197" s="395"/>
      <c r="BBV197" s="395"/>
      <c r="BBW197" s="395"/>
      <c r="BBX197" s="395"/>
      <c r="BBY197" s="395"/>
      <c r="BBZ197" s="395"/>
      <c r="BCA197" s="395"/>
      <c r="BCB197" s="395"/>
      <c r="BCC197" s="395"/>
      <c r="BCD197" s="395"/>
      <c r="BCE197" s="395"/>
      <c r="BCF197" s="395"/>
      <c r="BCG197" s="395"/>
      <c r="BCH197" s="395"/>
      <c r="BCI197" s="395"/>
      <c r="BCJ197" s="395"/>
      <c r="BCK197" s="395"/>
      <c r="BCL197" s="395"/>
      <c r="BCM197" s="395"/>
      <c r="BCN197" s="395"/>
      <c r="BCO197" s="395"/>
      <c r="BCP197" s="395"/>
      <c r="BCQ197" s="395"/>
      <c r="BCR197" s="395"/>
      <c r="BCS197" s="395"/>
      <c r="BCT197" s="395"/>
      <c r="BCU197" s="395"/>
      <c r="BCV197" s="395"/>
      <c r="BCW197" s="395"/>
      <c r="BCX197" s="395"/>
      <c r="BCY197" s="395"/>
      <c r="BCZ197" s="395"/>
      <c r="BDA197" s="395"/>
      <c r="BDB197" s="395"/>
      <c r="BDC197" s="395"/>
      <c r="BDD197" s="395"/>
      <c r="BDE197" s="395"/>
      <c r="BDF197" s="395"/>
      <c r="BDG197" s="395"/>
      <c r="BDH197" s="395"/>
      <c r="BDI197" s="395"/>
      <c r="BDJ197" s="395"/>
      <c r="BDK197" s="395"/>
      <c r="BDL197" s="395"/>
      <c r="BDM197" s="395"/>
      <c r="BDN197" s="395"/>
      <c r="BDO197" s="395"/>
      <c r="BDP197" s="395"/>
      <c r="BDQ197" s="395"/>
      <c r="BDR197" s="395"/>
      <c r="BDS197" s="395"/>
      <c r="BDT197" s="395"/>
      <c r="BDU197" s="395"/>
      <c r="BDV197" s="395"/>
      <c r="BDW197" s="395"/>
      <c r="BDX197" s="395"/>
      <c r="BDY197" s="395"/>
      <c r="BDZ197" s="395"/>
      <c r="BEA197" s="395"/>
      <c r="BEB197" s="395"/>
      <c r="BEC197" s="395"/>
      <c r="BED197" s="395"/>
      <c r="BEE197" s="395"/>
      <c r="BEF197" s="395"/>
      <c r="BEG197" s="395"/>
      <c r="BEH197" s="395"/>
      <c r="BEI197" s="395"/>
      <c r="BEJ197" s="395"/>
      <c r="BEK197" s="395"/>
      <c r="BEL197" s="395"/>
      <c r="BEM197" s="395"/>
      <c r="BEN197" s="395"/>
      <c r="BEO197" s="395"/>
      <c r="BEP197" s="395"/>
      <c r="BEQ197" s="395"/>
      <c r="BER197" s="395"/>
      <c r="BES197" s="395"/>
      <c r="BET197" s="395"/>
      <c r="BEU197" s="395"/>
      <c r="BEV197" s="395"/>
      <c r="BEW197" s="395"/>
      <c r="BEX197" s="395"/>
      <c r="BEY197" s="395"/>
      <c r="BEZ197" s="395"/>
      <c r="BFA197" s="395"/>
      <c r="BFB197" s="395"/>
      <c r="BFC197" s="395"/>
      <c r="BFD197" s="395"/>
      <c r="BFE197" s="395"/>
      <c r="BFF197" s="395"/>
      <c r="BFG197" s="395"/>
      <c r="BFH197" s="395"/>
      <c r="BFI197" s="395"/>
      <c r="BFJ197" s="395"/>
      <c r="BFK197" s="395"/>
      <c r="BFL197" s="395"/>
      <c r="BFM197" s="395"/>
      <c r="BFN197" s="395"/>
      <c r="BFO197" s="395"/>
      <c r="BFP197" s="395"/>
      <c r="BFQ197" s="395"/>
      <c r="BFR197" s="395"/>
      <c r="BFS197" s="395"/>
      <c r="BFT197" s="395"/>
      <c r="BFU197" s="395"/>
      <c r="BFV197" s="395"/>
      <c r="BFW197" s="395"/>
      <c r="BFX197" s="395"/>
      <c r="BFY197" s="395"/>
      <c r="BFZ197" s="395"/>
      <c r="BGA197" s="395"/>
      <c r="BGB197" s="395"/>
      <c r="BGC197" s="395"/>
      <c r="BGD197" s="395"/>
      <c r="BGE197" s="395"/>
      <c r="BGF197" s="395"/>
      <c r="BGG197" s="395"/>
      <c r="BGH197" s="395"/>
      <c r="BGI197" s="395"/>
      <c r="BGJ197" s="395"/>
      <c r="BGK197" s="395"/>
      <c r="BGL197" s="395"/>
      <c r="BGM197" s="395"/>
      <c r="BGN197" s="395"/>
      <c r="BGO197" s="395"/>
      <c r="BGP197" s="395"/>
      <c r="BGQ197" s="395"/>
      <c r="BGR197" s="395"/>
      <c r="BGS197" s="395"/>
      <c r="BGT197" s="395"/>
      <c r="BGU197" s="395"/>
      <c r="BGV197" s="395"/>
      <c r="BGW197" s="395"/>
      <c r="BGX197" s="395"/>
      <c r="BGY197" s="395"/>
      <c r="BGZ197" s="395"/>
      <c r="BHA197" s="395"/>
      <c r="BHB197" s="395"/>
      <c r="BHC197" s="395"/>
      <c r="BHD197" s="395"/>
      <c r="BHE197" s="395"/>
      <c r="BHF197" s="395"/>
      <c r="BHG197" s="395"/>
      <c r="BHH197" s="395"/>
      <c r="BHI197" s="395"/>
      <c r="BHJ197" s="395"/>
      <c r="BHK197" s="395"/>
      <c r="BHL197" s="395"/>
      <c r="BHM197" s="395"/>
      <c r="BHN197" s="395"/>
      <c r="BHO197" s="395"/>
      <c r="BHP197" s="395"/>
      <c r="BHQ197" s="395"/>
      <c r="BHR197" s="395"/>
      <c r="BHS197" s="395"/>
      <c r="BHT197" s="395"/>
      <c r="BHU197" s="395"/>
      <c r="BHV197" s="395"/>
      <c r="BHW197" s="395"/>
      <c r="BHX197" s="395"/>
      <c r="BHY197" s="395"/>
      <c r="BHZ197" s="395"/>
      <c r="BIA197" s="395"/>
      <c r="BIB197" s="395"/>
      <c r="BIC197" s="395"/>
      <c r="BID197" s="395"/>
      <c r="BIE197" s="395"/>
      <c r="BIF197" s="395"/>
      <c r="BIG197" s="395"/>
      <c r="BIH197" s="395"/>
      <c r="BII197" s="395"/>
      <c r="BIJ197" s="395"/>
      <c r="BIK197" s="395"/>
      <c r="BIL197" s="395"/>
      <c r="BIM197" s="395"/>
      <c r="BIN197" s="395"/>
      <c r="BIO197" s="395"/>
      <c r="BIP197" s="395"/>
      <c r="BIQ197" s="395"/>
      <c r="BIR197" s="395"/>
      <c r="BIS197" s="395"/>
      <c r="BIT197" s="395"/>
      <c r="BIU197" s="395"/>
      <c r="BIV197" s="395"/>
      <c r="BIW197" s="395"/>
      <c r="BIX197" s="395"/>
      <c r="BIY197" s="395"/>
      <c r="BIZ197" s="395"/>
      <c r="BJA197" s="395"/>
    </row>
    <row r="198" spans="1:1613" s="247" customFormat="1" ht="16.5" customHeight="1" thickTop="1" thickBot="1" x14ac:dyDescent="0.3">
      <c r="A198" s="524"/>
      <c r="B198" s="525"/>
      <c r="C198" s="526"/>
      <c r="D198" s="574" t="s">
        <v>500</v>
      </c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6"/>
    </row>
    <row r="199" spans="1:1613" ht="16.5" customHeight="1" thickTop="1" thickBot="1" x14ac:dyDescent="0.3">
      <c r="A199" s="571" t="s">
        <v>285</v>
      </c>
      <c r="B199" s="572"/>
      <c r="C199" s="573"/>
      <c r="D199" s="577"/>
      <c r="E199" s="578"/>
      <c r="F199" s="578"/>
      <c r="G199" s="578"/>
      <c r="H199" s="578"/>
      <c r="I199" s="578"/>
      <c r="J199" s="578"/>
      <c r="K199" s="578"/>
      <c r="L199" s="578"/>
      <c r="M199" s="578"/>
      <c r="N199" s="578"/>
      <c r="O199" s="578"/>
      <c r="P199" s="578"/>
      <c r="Q199" s="579"/>
      <c r="R199" s="250"/>
    </row>
    <row r="200" spans="1:1613" ht="15.75" thickTop="1" x14ac:dyDescent="0.25">
      <c r="A200" s="127">
        <v>540</v>
      </c>
      <c r="B200" s="465">
        <v>5270</v>
      </c>
      <c r="C200" s="133" t="s">
        <v>287</v>
      </c>
      <c r="D200" s="24">
        <v>267032.46000000002</v>
      </c>
      <c r="E200" s="24">
        <v>304361.3</v>
      </c>
      <c r="F200" s="24">
        <v>285157.26</v>
      </c>
      <c r="G200" s="31">
        <v>220778.65</v>
      </c>
      <c r="H200" s="23">
        <v>221532</v>
      </c>
      <c r="I200" s="250">
        <v>110762.04</v>
      </c>
      <c r="J200" s="24">
        <v>19024.05</v>
      </c>
      <c r="K200" s="24">
        <v>20178.759999999998</v>
      </c>
      <c r="L200" s="24">
        <v>19563.62</v>
      </c>
      <c r="M200" s="24">
        <v>19369.419999999998</v>
      </c>
      <c r="N200" s="24">
        <v>18965.830000000002</v>
      </c>
      <c r="O200" s="24">
        <v>0</v>
      </c>
      <c r="P200" s="31">
        <f>SUM(I200:O200)</f>
        <v>207863.72000000003</v>
      </c>
      <c r="Q200" s="269">
        <v>285000</v>
      </c>
      <c r="R200" s="543"/>
    </row>
    <row r="201" spans="1:1613" x14ac:dyDescent="0.25">
      <c r="A201" s="127">
        <v>540</v>
      </c>
      <c r="B201" s="466">
        <v>5270.01</v>
      </c>
      <c r="C201" s="133" t="s">
        <v>287</v>
      </c>
      <c r="D201" s="24">
        <v>2077.16</v>
      </c>
      <c r="E201" s="24">
        <v>904.39</v>
      </c>
      <c r="F201" s="24">
        <v>0</v>
      </c>
      <c r="G201" s="31">
        <v>0</v>
      </c>
      <c r="H201" s="23">
        <v>0</v>
      </c>
      <c r="I201" s="250">
        <v>0</v>
      </c>
      <c r="J201" s="24">
        <v>0</v>
      </c>
      <c r="K201" s="24">
        <v>0</v>
      </c>
      <c r="L201" s="24"/>
      <c r="M201" s="24"/>
      <c r="N201" s="24"/>
      <c r="O201" s="24"/>
      <c r="P201" s="31">
        <f t="shared" ref="P201:P216" si="35">SUM(I201:O201)</f>
        <v>0</v>
      </c>
      <c r="Q201" s="269">
        <v>0</v>
      </c>
      <c r="R201" s="543"/>
    </row>
    <row r="202" spans="1:1613" x14ac:dyDescent="0.25">
      <c r="A202" s="127">
        <v>540</v>
      </c>
      <c r="B202" s="466">
        <v>5270.02</v>
      </c>
      <c r="C202" s="133" t="s">
        <v>287</v>
      </c>
      <c r="D202" s="24">
        <v>2911.55</v>
      </c>
      <c r="E202" s="24">
        <v>7490.79</v>
      </c>
      <c r="F202" s="24">
        <v>0</v>
      </c>
      <c r="G202" s="31">
        <v>0</v>
      </c>
      <c r="H202" s="23">
        <v>0</v>
      </c>
      <c r="I202" s="250">
        <v>0</v>
      </c>
      <c r="J202" s="24">
        <v>0</v>
      </c>
      <c r="K202" s="24">
        <v>0</v>
      </c>
      <c r="L202" s="24"/>
      <c r="M202" s="24"/>
      <c r="N202" s="24"/>
      <c r="O202" s="24"/>
      <c r="P202" s="31">
        <f t="shared" si="35"/>
        <v>0</v>
      </c>
      <c r="Q202" s="269">
        <v>0</v>
      </c>
      <c r="R202" s="543"/>
      <c r="S202" s="468"/>
    </row>
    <row r="203" spans="1:1613" x14ac:dyDescent="0.25">
      <c r="A203" s="127">
        <v>540</v>
      </c>
      <c r="B203" s="465">
        <v>5275</v>
      </c>
      <c r="C203" s="133" t="s">
        <v>152</v>
      </c>
      <c r="D203" s="24">
        <v>413.32</v>
      </c>
      <c r="E203" s="24">
        <v>4260.7700000000004</v>
      </c>
      <c r="F203" s="24">
        <v>360.63</v>
      </c>
      <c r="G203" s="31">
        <v>3486.13</v>
      </c>
      <c r="H203" s="23">
        <v>21201</v>
      </c>
      <c r="I203" s="24">
        <v>3449.67</v>
      </c>
      <c r="J203" s="24">
        <v>0</v>
      </c>
      <c r="K203" s="24">
        <v>0</v>
      </c>
      <c r="L203" s="24">
        <v>71.92</v>
      </c>
      <c r="M203" s="24">
        <v>2665.21</v>
      </c>
      <c r="N203" s="24"/>
      <c r="O203" s="24"/>
      <c r="P203" s="31">
        <f t="shared" si="35"/>
        <v>6186.8</v>
      </c>
      <c r="Q203" s="269">
        <v>9500</v>
      </c>
      <c r="R203" s="543"/>
      <c r="S203" s="468"/>
    </row>
    <row r="204" spans="1:1613" x14ac:dyDescent="0.25">
      <c r="A204" s="127">
        <v>540</v>
      </c>
      <c r="B204" s="465">
        <v>5280</v>
      </c>
      <c r="C204" s="133" t="s">
        <v>288</v>
      </c>
      <c r="D204" s="24">
        <v>37146</v>
      </c>
      <c r="E204" s="24">
        <v>53816.43</v>
      </c>
      <c r="F204" s="24">
        <v>31043.42</v>
      </c>
      <c r="G204" s="31">
        <v>56304.34</v>
      </c>
      <c r="H204" s="23">
        <v>43969</v>
      </c>
      <c r="I204" s="24">
        <v>32297.5</v>
      </c>
      <c r="J204" s="24">
        <v>11316.23</v>
      </c>
      <c r="K204" s="24">
        <v>0</v>
      </c>
      <c r="L204" s="24">
        <v>10796.23</v>
      </c>
      <c r="M204" s="24">
        <v>10436.6</v>
      </c>
      <c r="N204" s="24">
        <v>0</v>
      </c>
      <c r="O204" s="24"/>
      <c r="P204" s="31">
        <f t="shared" si="35"/>
        <v>64846.55999999999</v>
      </c>
      <c r="Q204" s="269">
        <v>113000</v>
      </c>
      <c r="R204" s="543"/>
    </row>
    <row r="205" spans="1:1613" x14ac:dyDescent="0.25">
      <c r="A205" s="127">
        <v>540</v>
      </c>
      <c r="B205" s="465">
        <v>5370</v>
      </c>
      <c r="C205" s="133" t="s">
        <v>289</v>
      </c>
      <c r="D205" s="24">
        <v>99992.12</v>
      </c>
      <c r="E205" s="24">
        <v>102208.53</v>
      </c>
      <c r="F205" s="24">
        <v>104369.66</v>
      </c>
      <c r="G205" s="31">
        <v>116168.33</v>
      </c>
      <c r="H205" s="23">
        <v>101368</v>
      </c>
      <c r="I205" s="24">
        <v>50888.34</v>
      </c>
      <c r="J205" s="24">
        <v>7952.63</v>
      </c>
      <c r="K205" s="24">
        <v>7181.66</v>
      </c>
      <c r="L205" s="24">
        <v>6898.33</v>
      </c>
      <c r="M205" s="24">
        <v>12470.52</v>
      </c>
      <c r="N205" s="24">
        <v>8036.95</v>
      </c>
      <c r="O205" s="24"/>
      <c r="P205" s="31">
        <f t="shared" si="35"/>
        <v>93428.43</v>
      </c>
      <c r="Q205" s="269">
        <v>130000</v>
      </c>
      <c r="R205" s="543"/>
    </row>
    <row r="206" spans="1:1613" x14ac:dyDescent="0.25">
      <c r="A206" s="127">
        <v>540</v>
      </c>
      <c r="B206" s="465">
        <v>5370.01</v>
      </c>
      <c r="C206" s="133" t="s">
        <v>289</v>
      </c>
      <c r="D206" s="24">
        <v>1005.94</v>
      </c>
      <c r="E206" s="24">
        <v>524.47</v>
      </c>
      <c r="F206" s="24">
        <v>0</v>
      </c>
      <c r="G206" s="31">
        <v>0</v>
      </c>
      <c r="H206" s="23">
        <v>0</v>
      </c>
      <c r="I206" s="24">
        <v>0</v>
      </c>
      <c r="J206" s="24">
        <v>0</v>
      </c>
      <c r="K206" s="24">
        <v>0</v>
      </c>
      <c r="L206" s="24"/>
      <c r="M206" s="24"/>
      <c r="N206" s="24"/>
      <c r="O206" s="24"/>
      <c r="P206" s="31">
        <f t="shared" si="35"/>
        <v>0</v>
      </c>
      <c r="Q206" s="269">
        <v>0</v>
      </c>
      <c r="R206" s="543"/>
    </row>
    <row r="207" spans="1:1613" x14ac:dyDescent="0.25">
      <c r="A207" s="127">
        <v>540</v>
      </c>
      <c r="B207" s="465">
        <v>5370.02</v>
      </c>
      <c r="C207" s="133" t="s">
        <v>289</v>
      </c>
      <c r="D207" s="24">
        <v>1218.6199999999999</v>
      </c>
      <c r="E207" s="24">
        <v>2205.44</v>
      </c>
      <c r="F207" s="24">
        <v>0</v>
      </c>
      <c r="G207" s="31">
        <v>0</v>
      </c>
      <c r="H207" s="23">
        <v>0</v>
      </c>
      <c r="I207" s="24">
        <v>0</v>
      </c>
      <c r="J207" s="24">
        <v>0</v>
      </c>
      <c r="K207" s="24">
        <v>0</v>
      </c>
      <c r="L207" s="24"/>
      <c r="M207" s="24"/>
      <c r="N207" s="24"/>
      <c r="O207" s="24"/>
      <c r="P207" s="31">
        <f t="shared" si="35"/>
        <v>0</v>
      </c>
      <c r="Q207" s="269">
        <v>0</v>
      </c>
      <c r="R207" s="543"/>
    </row>
    <row r="208" spans="1:1613" x14ac:dyDescent="0.25">
      <c r="A208" s="127">
        <v>540</v>
      </c>
      <c r="B208" s="465">
        <v>5400</v>
      </c>
      <c r="C208" s="133" t="s">
        <v>290</v>
      </c>
      <c r="D208" s="24">
        <v>87375.94</v>
      </c>
      <c r="E208" s="24">
        <v>102068.76</v>
      </c>
      <c r="F208" s="24">
        <v>104562.59</v>
      </c>
      <c r="G208" s="31">
        <v>113505</v>
      </c>
      <c r="H208" s="23">
        <v>76082</v>
      </c>
      <c r="I208" s="24">
        <v>47827.77</v>
      </c>
      <c r="J208" s="24">
        <v>6941.65</v>
      </c>
      <c r="K208" s="24">
        <v>6363.8519999999999</v>
      </c>
      <c r="L208" s="24">
        <v>6108.16</v>
      </c>
      <c r="M208" s="24">
        <v>10681.45</v>
      </c>
      <c r="N208" s="24">
        <v>7073.68</v>
      </c>
      <c r="O208" s="24"/>
      <c r="P208" s="31">
        <f t="shared" si="35"/>
        <v>84996.562000000005</v>
      </c>
      <c r="Q208" s="269">
        <v>130000</v>
      </c>
      <c r="R208" s="543"/>
    </row>
    <row r="209" spans="1:1613" x14ac:dyDescent="0.25">
      <c r="A209" s="127">
        <v>540</v>
      </c>
      <c r="B209" s="465">
        <v>5400.01</v>
      </c>
      <c r="C209" s="133" t="s">
        <v>290</v>
      </c>
      <c r="D209" s="24">
        <v>936.66</v>
      </c>
      <c r="E209" s="24">
        <v>522.91</v>
      </c>
      <c r="F209" s="24">
        <v>0</v>
      </c>
      <c r="G209" s="31">
        <v>0</v>
      </c>
      <c r="H209" s="23">
        <v>0</v>
      </c>
      <c r="I209" s="24">
        <v>0</v>
      </c>
      <c r="J209" s="24">
        <v>0</v>
      </c>
      <c r="K209" s="24">
        <v>0</v>
      </c>
      <c r="L209" s="24"/>
      <c r="M209" s="24"/>
      <c r="N209" s="24"/>
      <c r="O209" s="24"/>
      <c r="P209" s="31">
        <f t="shared" si="35"/>
        <v>0</v>
      </c>
      <c r="Q209" s="269">
        <v>0</v>
      </c>
      <c r="R209" s="543"/>
    </row>
    <row r="210" spans="1:1613" x14ac:dyDescent="0.25">
      <c r="A210" s="127">
        <v>540</v>
      </c>
      <c r="B210" s="465">
        <v>5400.02</v>
      </c>
      <c r="C210" s="133" t="s">
        <v>290</v>
      </c>
      <c r="D210" s="24">
        <v>1140.22</v>
      </c>
      <c r="E210" s="24">
        <v>2239.2199999999998</v>
      </c>
      <c r="F210" s="24">
        <v>0</v>
      </c>
      <c r="G210" s="31">
        <v>0</v>
      </c>
      <c r="H210" s="23">
        <v>0</v>
      </c>
      <c r="I210" s="24">
        <v>0</v>
      </c>
      <c r="J210" s="24">
        <v>0</v>
      </c>
      <c r="K210" s="24">
        <v>0</v>
      </c>
      <c r="L210" s="24"/>
      <c r="M210" s="24"/>
      <c r="N210" s="24"/>
      <c r="O210" s="24"/>
      <c r="P210" s="31">
        <f t="shared" si="35"/>
        <v>0</v>
      </c>
      <c r="Q210" s="269">
        <v>0</v>
      </c>
      <c r="R210" s="543"/>
    </row>
    <row r="211" spans="1:1613" x14ac:dyDescent="0.25">
      <c r="A211" s="127">
        <v>540</v>
      </c>
      <c r="B211" s="465">
        <v>5410</v>
      </c>
      <c r="C211" s="133" t="s">
        <v>291</v>
      </c>
      <c r="D211" s="24">
        <v>1283927.6200000001</v>
      </c>
      <c r="E211" s="24">
        <v>1306391.17</v>
      </c>
      <c r="F211" s="24">
        <v>1328947.57</v>
      </c>
      <c r="G211" s="31">
        <v>1291598.27</v>
      </c>
      <c r="H211" s="23">
        <v>1266945</v>
      </c>
      <c r="I211" s="24">
        <v>532842.98</v>
      </c>
      <c r="J211" s="24">
        <v>92160.51</v>
      </c>
      <c r="K211" s="24">
        <v>86341.72</v>
      </c>
      <c r="L211" s="24">
        <v>82112.160000000003</v>
      </c>
      <c r="M211" s="24">
        <v>147295.38</v>
      </c>
      <c r="N211" s="24">
        <v>95921.36</v>
      </c>
      <c r="O211" s="24"/>
      <c r="P211" s="31">
        <f t="shared" si="35"/>
        <v>1036674.11</v>
      </c>
      <c r="Q211" s="269">
        <f>1600000+30000</f>
        <v>1630000</v>
      </c>
      <c r="R211" s="543"/>
    </row>
    <row r="212" spans="1:1613" x14ac:dyDescent="0.25">
      <c r="A212" s="127">
        <v>540</v>
      </c>
      <c r="B212" s="465">
        <v>5411</v>
      </c>
      <c r="C212" s="133" t="s">
        <v>200</v>
      </c>
      <c r="D212" s="24">
        <v>85134.69</v>
      </c>
      <c r="E212" s="24">
        <v>71010.3</v>
      </c>
      <c r="F212" s="24">
        <v>99424.4</v>
      </c>
      <c r="G212" s="31">
        <v>228658.55</v>
      </c>
      <c r="H212" s="23">
        <v>75000</v>
      </c>
      <c r="I212" s="24">
        <v>65190.23</v>
      </c>
      <c r="J212" s="24">
        <v>13827.3</v>
      </c>
      <c r="K212" s="24">
        <v>11286.52</v>
      </c>
      <c r="L212" s="24">
        <v>11341.65</v>
      </c>
      <c r="M212" s="24">
        <v>16574.55</v>
      </c>
      <c r="N212" s="24">
        <v>12301.66</v>
      </c>
      <c r="O212" s="24"/>
      <c r="P212" s="31">
        <f t="shared" si="35"/>
        <v>130521.91</v>
      </c>
      <c r="Q212" s="335">
        <v>25000</v>
      </c>
      <c r="R212" s="543"/>
    </row>
    <row r="213" spans="1:1613" x14ac:dyDescent="0.25">
      <c r="A213" s="127">
        <v>540</v>
      </c>
      <c r="B213" s="465">
        <v>5411.01</v>
      </c>
      <c r="C213" s="133" t="s">
        <v>200</v>
      </c>
      <c r="D213" s="24">
        <v>14390.87</v>
      </c>
      <c r="E213" s="24">
        <v>7233.25</v>
      </c>
      <c r="F213" s="24">
        <v>0</v>
      </c>
      <c r="G213" s="31">
        <v>0</v>
      </c>
      <c r="H213" s="23">
        <v>0</v>
      </c>
      <c r="I213" s="24">
        <v>0</v>
      </c>
      <c r="J213" s="24">
        <v>0</v>
      </c>
      <c r="K213" s="24">
        <v>0</v>
      </c>
      <c r="L213" s="24"/>
      <c r="M213" s="24"/>
      <c r="N213" s="24"/>
      <c r="O213" s="24"/>
      <c r="P213" s="31">
        <f t="shared" si="35"/>
        <v>0</v>
      </c>
      <c r="Q213" s="269">
        <v>0</v>
      </c>
      <c r="R213" s="543"/>
    </row>
    <row r="214" spans="1:1613" x14ac:dyDescent="0.25">
      <c r="A214" s="127">
        <v>540</v>
      </c>
      <c r="B214" s="465">
        <v>5411.02</v>
      </c>
      <c r="C214" s="133" t="s">
        <v>200</v>
      </c>
      <c r="D214" s="24">
        <v>32520.82</v>
      </c>
      <c r="E214" s="24">
        <v>31568.79</v>
      </c>
      <c r="F214" s="24">
        <v>0</v>
      </c>
      <c r="G214" s="31">
        <v>0</v>
      </c>
      <c r="H214" s="23">
        <v>0</v>
      </c>
      <c r="I214" s="24">
        <v>0</v>
      </c>
      <c r="J214" s="24">
        <v>0</v>
      </c>
      <c r="K214" s="24">
        <v>0</v>
      </c>
      <c r="L214" s="24"/>
      <c r="M214" s="24"/>
      <c r="N214" s="24"/>
      <c r="O214" s="24"/>
      <c r="P214" s="31">
        <f t="shared" si="35"/>
        <v>0</v>
      </c>
      <c r="Q214" s="269">
        <v>0</v>
      </c>
      <c r="R214" s="543"/>
    </row>
    <row r="215" spans="1:1613" x14ac:dyDescent="0.25">
      <c r="A215" s="127">
        <v>540</v>
      </c>
      <c r="B215" s="465">
        <v>5412</v>
      </c>
      <c r="C215" s="133" t="s">
        <v>223</v>
      </c>
      <c r="D215" s="24">
        <v>40750.53</v>
      </c>
      <c r="E215" s="24">
        <v>52858.62</v>
      </c>
      <c r="F215" s="24">
        <v>60190.73</v>
      </c>
      <c r="G215" s="31">
        <v>63217.760000000002</v>
      </c>
      <c r="H215" s="23">
        <v>26435</v>
      </c>
      <c r="I215" s="24">
        <v>32569.1</v>
      </c>
      <c r="J215" s="24">
        <v>1635</v>
      </c>
      <c r="K215" s="24">
        <v>1036.5</v>
      </c>
      <c r="L215" s="24">
        <v>1246.5</v>
      </c>
      <c r="M215" s="24">
        <v>1734</v>
      </c>
      <c r="N215" s="24">
        <v>1548</v>
      </c>
      <c r="O215" s="24"/>
      <c r="P215" s="31">
        <f t="shared" si="35"/>
        <v>39769.1</v>
      </c>
      <c r="Q215" s="269">
        <f>55000</f>
        <v>55000</v>
      </c>
      <c r="R215" s="543"/>
    </row>
    <row r="216" spans="1:1613" x14ac:dyDescent="0.25">
      <c r="A216" s="127">
        <v>540</v>
      </c>
      <c r="B216" s="465">
        <v>5413</v>
      </c>
      <c r="C216" s="133" t="s">
        <v>158</v>
      </c>
      <c r="D216" s="24">
        <v>12665</v>
      </c>
      <c r="E216" s="24">
        <v>15155</v>
      </c>
      <c r="F216" s="24">
        <v>13255</v>
      </c>
      <c r="G216" s="31">
        <v>12980</v>
      </c>
      <c r="H216" s="23">
        <v>6180</v>
      </c>
      <c r="I216" s="24">
        <v>5560</v>
      </c>
      <c r="J216" s="24">
        <v>0</v>
      </c>
      <c r="K216" s="24">
        <v>0</v>
      </c>
      <c r="L216" s="24"/>
      <c r="M216" s="24"/>
      <c r="N216" s="24"/>
      <c r="O216" s="24"/>
      <c r="P216" s="31">
        <f t="shared" si="35"/>
        <v>5560</v>
      </c>
      <c r="Q216" s="269">
        <v>8000</v>
      </c>
      <c r="R216" s="543"/>
    </row>
    <row r="217" spans="1:1613" ht="15.75" thickBot="1" x14ac:dyDescent="0.3">
      <c r="A217" s="127">
        <v>540</v>
      </c>
      <c r="B217" s="465">
        <v>5415</v>
      </c>
      <c r="C217" s="133" t="s">
        <v>292</v>
      </c>
      <c r="D217" s="24">
        <v>21058.51</v>
      </c>
      <c r="E217" s="24">
        <v>18873.830000000002</v>
      </c>
      <c r="F217" s="24">
        <v>15681.69</v>
      </c>
      <c r="G217" s="31">
        <v>4748.78</v>
      </c>
      <c r="H217" s="23">
        <v>145517</v>
      </c>
      <c r="I217" s="24">
        <v>22085.54</v>
      </c>
      <c r="J217" s="24">
        <v>2218.4</v>
      </c>
      <c r="K217" s="24">
        <v>6798.99</v>
      </c>
      <c r="L217" s="24">
        <v>1180.8</v>
      </c>
      <c r="M217" s="24">
        <v>101440.15</v>
      </c>
      <c r="N217" s="24">
        <v>1320.48</v>
      </c>
      <c r="O217" s="24"/>
      <c r="P217" s="31">
        <f>SUM(I217:O217)</f>
        <v>135044.36000000002</v>
      </c>
      <c r="Q217" s="335">
        <v>25000</v>
      </c>
      <c r="R217" s="543"/>
    </row>
    <row r="218" spans="1:1613" s="14" customFormat="1" ht="16.5" thickTop="1" thickBot="1" x14ac:dyDescent="0.3">
      <c r="A218" s="116"/>
      <c r="B218" s="117"/>
      <c r="C218" s="142" t="s">
        <v>284</v>
      </c>
      <c r="D218" s="119">
        <f>SUM(D200:D217)</f>
        <v>1991698.0300000003</v>
      </c>
      <c r="E218" s="119">
        <f t="shared" ref="E218:P218" si="36">SUM(E200:E217)</f>
        <v>2083693.97</v>
      </c>
      <c r="F218" s="119">
        <f t="shared" si="36"/>
        <v>2042992.9499999997</v>
      </c>
      <c r="G218" s="120">
        <f t="shared" si="36"/>
        <v>2111445.81</v>
      </c>
      <c r="H218" s="118">
        <f t="shared" si="36"/>
        <v>1984229</v>
      </c>
      <c r="I218" s="119">
        <f t="shared" si="36"/>
        <v>903473.16999999993</v>
      </c>
      <c r="J218" s="119">
        <f t="shared" si="36"/>
        <v>155075.76999999999</v>
      </c>
      <c r="K218" s="119">
        <f t="shared" si="36"/>
        <v>139188.00199999998</v>
      </c>
      <c r="L218" s="119">
        <f t="shared" si="36"/>
        <v>139319.37</v>
      </c>
      <c r="M218" s="119">
        <f t="shared" si="36"/>
        <v>322667.28000000003</v>
      </c>
      <c r="N218" s="119">
        <f t="shared" si="36"/>
        <v>145167.96000000002</v>
      </c>
      <c r="O218" s="119">
        <f t="shared" si="36"/>
        <v>0</v>
      </c>
      <c r="P218" s="120">
        <f t="shared" si="36"/>
        <v>1804891.5520000001</v>
      </c>
      <c r="Q218" s="279">
        <f>SUM(Q200:Q217)</f>
        <v>2410500</v>
      </c>
      <c r="R218" s="132"/>
      <c r="S218" s="370"/>
      <c r="T218" s="370"/>
      <c r="U218" s="370"/>
      <c r="V218" s="370"/>
      <c r="W218" s="370"/>
      <c r="X218" s="370"/>
      <c r="Y218" s="370"/>
      <c r="Z218" s="370"/>
      <c r="AA218" s="370"/>
      <c r="AB218" s="370"/>
      <c r="AC218" s="370"/>
      <c r="AD218" s="370"/>
      <c r="AE218" s="370"/>
      <c r="AF218" s="370"/>
      <c r="AG218" s="370"/>
      <c r="AH218" s="370"/>
      <c r="AI218" s="370"/>
      <c r="AJ218" s="370"/>
      <c r="AK218" s="370"/>
      <c r="AL218" s="370"/>
      <c r="AM218" s="370"/>
      <c r="AN218" s="370"/>
      <c r="AO218" s="370"/>
      <c r="AP218" s="370"/>
      <c r="AQ218" s="370"/>
      <c r="AR218" s="370"/>
      <c r="AS218" s="370"/>
      <c r="AT218" s="370"/>
      <c r="AU218" s="370"/>
      <c r="AV218" s="370"/>
      <c r="AW218" s="370"/>
      <c r="AX218" s="370"/>
      <c r="AY218" s="370"/>
      <c r="AZ218" s="370"/>
      <c r="BA218" s="370"/>
      <c r="BB218" s="370"/>
      <c r="BC218" s="370"/>
      <c r="BD218" s="370"/>
      <c r="BE218" s="370"/>
      <c r="BF218" s="370"/>
      <c r="BG218" s="370"/>
      <c r="BH218" s="370"/>
      <c r="BI218" s="370"/>
      <c r="BJ218" s="370"/>
      <c r="BK218" s="370"/>
      <c r="BL218" s="370"/>
      <c r="BM218" s="370"/>
      <c r="BN218" s="370"/>
      <c r="BO218" s="370"/>
      <c r="BP218" s="370"/>
      <c r="BQ218" s="370"/>
      <c r="BR218" s="370"/>
      <c r="BS218" s="370"/>
      <c r="BT218" s="370"/>
      <c r="BU218" s="370"/>
      <c r="BV218" s="370"/>
      <c r="BW218" s="370"/>
      <c r="BX218" s="370"/>
      <c r="BY218" s="370"/>
      <c r="BZ218" s="370"/>
      <c r="CA218" s="370"/>
      <c r="CB218" s="370"/>
      <c r="CC218" s="370"/>
      <c r="CD218" s="370"/>
      <c r="CE218" s="370"/>
      <c r="CF218" s="370"/>
      <c r="CG218" s="370"/>
      <c r="CH218" s="370"/>
      <c r="CI218" s="370"/>
      <c r="CJ218" s="370"/>
      <c r="CK218" s="370"/>
      <c r="CL218" s="370"/>
      <c r="CM218" s="370"/>
      <c r="CN218" s="370"/>
      <c r="CO218" s="370"/>
      <c r="CP218" s="370"/>
      <c r="CQ218" s="370"/>
      <c r="CR218" s="370"/>
      <c r="CS218" s="370"/>
      <c r="CT218" s="370"/>
      <c r="CU218" s="370"/>
      <c r="CV218" s="370"/>
      <c r="CW218" s="370"/>
      <c r="CX218" s="370"/>
      <c r="CY218" s="370"/>
      <c r="CZ218" s="370"/>
      <c r="DA218" s="370"/>
      <c r="DB218" s="370"/>
      <c r="DC218" s="370"/>
      <c r="DD218" s="370"/>
      <c r="DE218" s="370"/>
      <c r="DF218" s="370"/>
      <c r="DG218" s="370"/>
      <c r="DH218" s="370"/>
      <c r="DI218" s="370"/>
      <c r="DJ218" s="370"/>
      <c r="DK218" s="370"/>
      <c r="DL218" s="370"/>
      <c r="DM218" s="370"/>
      <c r="DN218" s="370"/>
      <c r="DO218" s="370"/>
      <c r="DP218" s="370"/>
      <c r="DQ218" s="370"/>
      <c r="DR218" s="370"/>
      <c r="DS218" s="370"/>
      <c r="DT218" s="370"/>
      <c r="DU218" s="370"/>
      <c r="DV218" s="370"/>
      <c r="DW218" s="370"/>
      <c r="DX218" s="370"/>
      <c r="DY218" s="370"/>
      <c r="DZ218" s="370"/>
      <c r="EA218" s="370"/>
      <c r="EB218" s="370"/>
      <c r="EC218" s="370"/>
      <c r="ED218" s="370"/>
      <c r="EE218" s="370"/>
      <c r="EF218" s="370"/>
      <c r="EG218" s="370"/>
      <c r="EH218" s="370"/>
      <c r="EI218" s="370"/>
      <c r="EJ218" s="370"/>
      <c r="EK218" s="370"/>
      <c r="EL218" s="370"/>
      <c r="EM218" s="370"/>
      <c r="EN218" s="370"/>
      <c r="EO218" s="370"/>
      <c r="EP218" s="370"/>
      <c r="EQ218" s="370"/>
      <c r="ER218" s="370"/>
      <c r="ES218" s="370"/>
      <c r="ET218" s="370"/>
      <c r="EU218" s="370"/>
      <c r="EV218" s="370"/>
      <c r="EW218" s="370"/>
      <c r="EX218" s="370"/>
      <c r="EY218" s="370"/>
      <c r="EZ218" s="370"/>
      <c r="FA218" s="370"/>
      <c r="FB218" s="370"/>
      <c r="FC218" s="370"/>
      <c r="FD218" s="370"/>
      <c r="FE218" s="370"/>
      <c r="FF218" s="370"/>
      <c r="FG218" s="370"/>
      <c r="FH218" s="370"/>
      <c r="FI218" s="370"/>
      <c r="FJ218" s="370"/>
      <c r="FK218" s="370"/>
      <c r="FL218" s="370"/>
      <c r="FM218" s="370"/>
      <c r="FN218" s="370"/>
      <c r="FO218" s="370"/>
      <c r="FP218" s="370"/>
      <c r="FQ218" s="370"/>
      <c r="FR218" s="370"/>
      <c r="FS218" s="370"/>
      <c r="FT218" s="370"/>
      <c r="FU218" s="370"/>
      <c r="FV218" s="370"/>
      <c r="FW218" s="370"/>
      <c r="FX218" s="370"/>
      <c r="FY218" s="370"/>
      <c r="FZ218" s="370"/>
      <c r="GA218" s="370"/>
      <c r="GB218" s="370"/>
      <c r="GC218" s="370"/>
      <c r="GD218" s="370"/>
      <c r="GE218" s="370"/>
      <c r="GF218" s="370"/>
      <c r="GG218" s="370"/>
      <c r="GH218" s="370"/>
      <c r="GI218" s="370"/>
      <c r="GJ218" s="370"/>
      <c r="GK218" s="370"/>
      <c r="GL218" s="370"/>
      <c r="GM218" s="370"/>
      <c r="GN218" s="370"/>
      <c r="GO218" s="370"/>
      <c r="GP218" s="370"/>
      <c r="GQ218" s="370"/>
      <c r="GR218" s="370"/>
      <c r="GS218" s="370"/>
      <c r="GT218" s="370"/>
      <c r="GU218" s="370"/>
      <c r="GV218" s="370"/>
      <c r="GW218" s="370"/>
      <c r="GX218" s="370"/>
      <c r="GY218" s="370"/>
      <c r="GZ218" s="370"/>
      <c r="HA218" s="370"/>
      <c r="HB218" s="370"/>
      <c r="HC218" s="370"/>
      <c r="HD218" s="370"/>
      <c r="HE218" s="370"/>
      <c r="HF218" s="370"/>
      <c r="HG218" s="370"/>
      <c r="HH218" s="370"/>
      <c r="HI218" s="370"/>
      <c r="HJ218" s="370"/>
      <c r="HK218" s="370"/>
      <c r="HL218" s="370"/>
      <c r="HM218" s="370"/>
      <c r="HN218" s="370"/>
      <c r="HO218" s="370"/>
      <c r="HP218" s="370"/>
      <c r="HQ218" s="370"/>
      <c r="HR218" s="370"/>
      <c r="HS218" s="370"/>
      <c r="HT218" s="370"/>
      <c r="HU218" s="370"/>
      <c r="HV218" s="370"/>
      <c r="HW218" s="370"/>
      <c r="HX218" s="370"/>
      <c r="HY218" s="370"/>
      <c r="HZ218" s="370"/>
      <c r="IA218" s="370"/>
      <c r="IB218" s="370"/>
      <c r="IC218" s="370"/>
      <c r="ID218" s="370"/>
      <c r="IE218" s="370"/>
      <c r="IF218" s="370"/>
      <c r="IG218" s="370"/>
      <c r="IH218" s="370"/>
      <c r="II218" s="370"/>
      <c r="IJ218" s="370"/>
      <c r="IK218" s="370"/>
      <c r="IL218" s="370"/>
      <c r="IM218" s="370"/>
      <c r="IN218" s="370"/>
      <c r="IO218" s="370"/>
      <c r="IP218" s="370"/>
      <c r="IQ218" s="370"/>
      <c r="IR218" s="370"/>
      <c r="IS218" s="370"/>
      <c r="IT218" s="370"/>
      <c r="IU218" s="370"/>
      <c r="IV218" s="370"/>
      <c r="IW218" s="370"/>
      <c r="IX218" s="370"/>
      <c r="IY218" s="370"/>
      <c r="IZ218" s="370"/>
      <c r="JA218" s="370"/>
      <c r="JB218" s="370"/>
      <c r="JC218" s="370"/>
      <c r="JD218" s="370"/>
      <c r="JE218" s="370"/>
      <c r="JF218" s="370"/>
      <c r="JG218" s="370"/>
      <c r="JH218" s="370"/>
      <c r="JI218" s="370"/>
      <c r="JJ218" s="370"/>
      <c r="JK218" s="370"/>
      <c r="JL218" s="370"/>
      <c r="JM218" s="370"/>
      <c r="JN218" s="370"/>
      <c r="JO218" s="370"/>
      <c r="JP218" s="370"/>
      <c r="JQ218" s="370"/>
      <c r="JR218" s="370"/>
      <c r="JS218" s="370"/>
      <c r="JT218" s="370"/>
      <c r="JU218" s="370"/>
      <c r="JV218" s="370"/>
      <c r="JW218" s="370"/>
      <c r="JX218" s="370"/>
      <c r="JY218" s="370"/>
      <c r="JZ218" s="370"/>
      <c r="KA218" s="370"/>
      <c r="KB218" s="370"/>
      <c r="KC218" s="370"/>
      <c r="KD218" s="370"/>
      <c r="KE218" s="370"/>
      <c r="KF218" s="370"/>
      <c r="KG218" s="370"/>
      <c r="KH218" s="370"/>
      <c r="KI218" s="370"/>
      <c r="KJ218" s="370"/>
      <c r="KK218" s="370"/>
      <c r="KL218" s="370"/>
      <c r="KM218" s="370"/>
      <c r="KN218" s="370"/>
      <c r="KO218" s="370"/>
      <c r="KP218" s="370"/>
      <c r="KQ218" s="370"/>
      <c r="KR218" s="370"/>
      <c r="KS218" s="370"/>
      <c r="KT218" s="370"/>
      <c r="KU218" s="370"/>
      <c r="KV218" s="370"/>
      <c r="KW218" s="370"/>
      <c r="KX218" s="370"/>
      <c r="KY218" s="370"/>
      <c r="KZ218" s="370"/>
      <c r="LA218" s="370"/>
      <c r="LB218" s="370"/>
      <c r="LC218" s="370"/>
      <c r="LD218" s="370"/>
      <c r="LE218" s="370"/>
      <c r="LF218" s="370"/>
      <c r="LG218" s="370"/>
      <c r="LH218" s="370"/>
      <c r="LI218" s="370"/>
      <c r="LJ218" s="370"/>
      <c r="LK218" s="370"/>
      <c r="LL218" s="370"/>
      <c r="LM218" s="370"/>
      <c r="LN218" s="370"/>
      <c r="LO218" s="370"/>
      <c r="LP218" s="370"/>
      <c r="LQ218" s="370"/>
      <c r="LR218" s="370"/>
      <c r="LS218" s="370"/>
      <c r="LT218" s="370"/>
      <c r="LU218" s="370"/>
      <c r="LV218" s="370"/>
      <c r="LW218" s="370"/>
      <c r="LX218" s="370"/>
      <c r="LY218" s="370"/>
      <c r="LZ218" s="370"/>
      <c r="MA218" s="370"/>
      <c r="MB218" s="370"/>
      <c r="MC218" s="370"/>
      <c r="MD218" s="370"/>
      <c r="ME218" s="370"/>
      <c r="MF218" s="370"/>
      <c r="MG218" s="370"/>
      <c r="MH218" s="370"/>
      <c r="MI218" s="370"/>
      <c r="MJ218" s="370"/>
      <c r="MK218" s="370"/>
      <c r="ML218" s="370"/>
      <c r="MM218" s="370"/>
      <c r="MN218" s="370"/>
      <c r="MO218" s="370"/>
      <c r="MP218" s="370"/>
      <c r="MQ218" s="370"/>
      <c r="MR218" s="370"/>
      <c r="MS218" s="370"/>
      <c r="MT218" s="370"/>
      <c r="MU218" s="370"/>
      <c r="MV218" s="370"/>
      <c r="MW218" s="370"/>
      <c r="MX218" s="370"/>
      <c r="MY218" s="370"/>
      <c r="MZ218" s="370"/>
      <c r="NA218" s="370"/>
      <c r="NB218" s="370"/>
      <c r="NC218" s="370"/>
      <c r="ND218" s="370"/>
      <c r="NE218" s="370"/>
      <c r="NF218" s="370"/>
      <c r="NG218" s="370"/>
      <c r="NH218" s="370"/>
      <c r="NI218" s="370"/>
      <c r="NJ218" s="370"/>
      <c r="NK218" s="370"/>
      <c r="NL218" s="370"/>
      <c r="NM218" s="370"/>
      <c r="NN218" s="370"/>
      <c r="NO218" s="370"/>
      <c r="NP218" s="370"/>
      <c r="NQ218" s="370"/>
      <c r="NR218" s="370"/>
      <c r="NS218" s="370"/>
      <c r="NT218" s="370"/>
      <c r="NU218" s="370"/>
      <c r="NV218" s="370"/>
      <c r="NW218" s="370"/>
      <c r="NX218" s="370"/>
      <c r="NY218" s="370"/>
      <c r="NZ218" s="370"/>
      <c r="OA218" s="370"/>
      <c r="OB218" s="370"/>
      <c r="OC218" s="370"/>
      <c r="OD218" s="370"/>
      <c r="OE218" s="370"/>
      <c r="OF218" s="370"/>
      <c r="OG218" s="370"/>
      <c r="OH218" s="370"/>
      <c r="OI218" s="370"/>
      <c r="OJ218" s="370"/>
      <c r="OK218" s="370"/>
      <c r="OL218" s="370"/>
      <c r="OM218" s="370"/>
      <c r="ON218" s="370"/>
      <c r="OO218" s="370"/>
      <c r="OP218" s="370"/>
      <c r="OQ218" s="370"/>
      <c r="OR218" s="370"/>
      <c r="OS218" s="370"/>
      <c r="OT218" s="370"/>
      <c r="OU218" s="370"/>
      <c r="OV218" s="370"/>
      <c r="OW218" s="370"/>
      <c r="OX218" s="370"/>
      <c r="OY218" s="370"/>
      <c r="OZ218" s="370"/>
      <c r="PA218" s="370"/>
      <c r="PB218" s="370"/>
      <c r="PC218" s="370"/>
      <c r="PD218" s="370"/>
      <c r="PE218" s="370"/>
      <c r="PF218" s="370"/>
      <c r="PG218" s="370"/>
      <c r="PH218" s="370"/>
      <c r="PI218" s="370"/>
      <c r="PJ218" s="370"/>
      <c r="PK218" s="370"/>
      <c r="PL218" s="370"/>
      <c r="PM218" s="370"/>
      <c r="PN218" s="370"/>
      <c r="PO218" s="370"/>
      <c r="PP218" s="370"/>
      <c r="PQ218" s="370"/>
      <c r="PR218" s="370"/>
      <c r="PS218" s="370"/>
      <c r="PT218" s="370"/>
      <c r="PU218" s="370"/>
      <c r="PV218" s="370"/>
      <c r="PW218" s="370"/>
      <c r="PX218" s="370"/>
      <c r="PY218" s="370"/>
      <c r="PZ218" s="370"/>
      <c r="QA218" s="370"/>
      <c r="QB218" s="370"/>
      <c r="QC218" s="370"/>
      <c r="QD218" s="370"/>
      <c r="QE218" s="370"/>
      <c r="QF218" s="370"/>
      <c r="QG218" s="370"/>
      <c r="QH218" s="370"/>
      <c r="QI218" s="370"/>
      <c r="QJ218" s="370"/>
      <c r="QK218" s="370"/>
      <c r="QL218" s="370"/>
      <c r="QM218" s="370"/>
      <c r="QN218" s="370"/>
      <c r="QO218" s="370"/>
      <c r="QP218" s="370"/>
      <c r="QQ218" s="370"/>
      <c r="QR218" s="370"/>
      <c r="QS218" s="370"/>
      <c r="QT218" s="370"/>
      <c r="QU218" s="370"/>
      <c r="QV218" s="370"/>
      <c r="QW218" s="370"/>
      <c r="QX218" s="370"/>
      <c r="QY218" s="370"/>
      <c r="QZ218" s="370"/>
      <c r="RA218" s="370"/>
      <c r="RB218" s="370"/>
      <c r="RC218" s="370"/>
      <c r="RD218" s="370"/>
      <c r="RE218" s="370"/>
      <c r="RF218" s="370"/>
      <c r="RG218" s="370"/>
      <c r="RH218" s="370"/>
      <c r="RI218" s="370"/>
      <c r="RJ218" s="370"/>
      <c r="RK218" s="370"/>
      <c r="RL218" s="370"/>
      <c r="RM218" s="370"/>
      <c r="RN218" s="370"/>
      <c r="RO218" s="370"/>
      <c r="RP218" s="370"/>
      <c r="RQ218" s="370"/>
      <c r="RR218" s="370"/>
      <c r="RS218" s="370"/>
      <c r="RT218" s="370"/>
      <c r="RU218" s="370"/>
      <c r="RV218" s="370"/>
      <c r="RW218" s="370"/>
      <c r="RX218" s="370"/>
      <c r="RY218" s="370"/>
      <c r="RZ218" s="370"/>
      <c r="SA218" s="370"/>
      <c r="SB218" s="370"/>
      <c r="SC218" s="370"/>
      <c r="SD218" s="370"/>
      <c r="SE218" s="370"/>
      <c r="SF218" s="370"/>
      <c r="SG218" s="370"/>
      <c r="SH218" s="370"/>
      <c r="SI218" s="370"/>
      <c r="SJ218" s="370"/>
      <c r="SK218" s="370"/>
      <c r="SL218" s="370"/>
      <c r="SM218" s="370"/>
      <c r="SN218" s="370"/>
      <c r="SO218" s="370"/>
      <c r="SP218" s="370"/>
      <c r="SQ218" s="370"/>
      <c r="SR218" s="370"/>
      <c r="SS218" s="370"/>
      <c r="ST218" s="370"/>
      <c r="SU218" s="370"/>
      <c r="SV218" s="370"/>
      <c r="SW218" s="370"/>
      <c r="SX218" s="370"/>
      <c r="SY218" s="370"/>
      <c r="SZ218" s="370"/>
      <c r="TA218" s="370"/>
      <c r="TB218" s="370"/>
      <c r="TC218" s="370"/>
      <c r="TD218" s="370"/>
      <c r="TE218" s="370"/>
      <c r="TF218" s="370"/>
      <c r="TG218" s="370"/>
      <c r="TH218" s="370"/>
      <c r="TI218" s="370"/>
      <c r="TJ218" s="370"/>
      <c r="TK218" s="370"/>
      <c r="TL218" s="370"/>
      <c r="TM218" s="370"/>
      <c r="TN218" s="370"/>
      <c r="TO218" s="370"/>
      <c r="TP218" s="370"/>
      <c r="TQ218" s="370"/>
      <c r="TR218" s="370"/>
      <c r="TS218" s="370"/>
      <c r="TT218" s="370"/>
      <c r="TU218" s="370"/>
      <c r="TV218" s="370"/>
      <c r="TW218" s="370"/>
      <c r="TX218" s="370"/>
      <c r="TY218" s="370"/>
      <c r="TZ218" s="370"/>
      <c r="UA218" s="370"/>
      <c r="UB218" s="370"/>
      <c r="UC218" s="370"/>
      <c r="UD218" s="370"/>
      <c r="UE218" s="370"/>
      <c r="UF218" s="370"/>
      <c r="UG218" s="370"/>
      <c r="UH218" s="370"/>
      <c r="UI218" s="370"/>
      <c r="UJ218" s="370"/>
      <c r="UK218" s="370"/>
      <c r="UL218" s="370"/>
      <c r="UM218" s="370"/>
      <c r="UN218" s="370"/>
      <c r="UO218" s="370"/>
      <c r="UP218" s="370"/>
      <c r="UQ218" s="370"/>
      <c r="UR218" s="370"/>
      <c r="US218" s="370"/>
      <c r="UT218" s="370"/>
      <c r="UU218" s="370"/>
      <c r="UV218" s="370"/>
      <c r="UW218" s="370"/>
      <c r="UX218" s="370"/>
      <c r="UY218" s="370"/>
      <c r="UZ218" s="370"/>
      <c r="VA218" s="370"/>
      <c r="VB218" s="370"/>
      <c r="VC218" s="370"/>
      <c r="VD218" s="370"/>
      <c r="VE218" s="370"/>
      <c r="VF218" s="370"/>
      <c r="VG218" s="370"/>
      <c r="VH218" s="370"/>
      <c r="VI218" s="370"/>
      <c r="VJ218" s="370"/>
      <c r="VK218" s="370"/>
      <c r="VL218" s="370"/>
      <c r="VM218" s="370"/>
      <c r="VN218" s="370"/>
      <c r="VO218" s="370"/>
      <c r="VP218" s="370"/>
      <c r="VQ218" s="370"/>
      <c r="VR218" s="370"/>
      <c r="VS218" s="370"/>
      <c r="VT218" s="370"/>
      <c r="VU218" s="370"/>
      <c r="VV218" s="370"/>
      <c r="VW218" s="370"/>
      <c r="VX218" s="370"/>
      <c r="VY218" s="370"/>
      <c r="VZ218" s="370"/>
      <c r="WA218" s="370"/>
      <c r="WB218" s="370"/>
      <c r="WC218" s="370"/>
      <c r="WD218" s="370"/>
      <c r="WE218" s="370"/>
      <c r="WF218" s="370"/>
      <c r="WG218" s="370"/>
      <c r="WH218" s="370"/>
      <c r="WI218" s="370"/>
      <c r="WJ218" s="370"/>
      <c r="WK218" s="370"/>
      <c r="WL218" s="370"/>
      <c r="WM218" s="370"/>
      <c r="WN218" s="370"/>
      <c r="WO218" s="370"/>
      <c r="WP218" s="370"/>
      <c r="WQ218" s="370"/>
      <c r="WR218" s="370"/>
      <c r="WS218" s="370"/>
      <c r="WT218" s="370"/>
      <c r="WU218" s="370"/>
      <c r="WV218" s="370"/>
      <c r="WW218" s="370"/>
      <c r="WX218" s="370"/>
      <c r="WY218" s="370"/>
      <c r="WZ218" s="370"/>
      <c r="XA218" s="370"/>
      <c r="XB218" s="370"/>
      <c r="XC218" s="370"/>
      <c r="XD218" s="370"/>
      <c r="XE218" s="370"/>
      <c r="XF218" s="370"/>
      <c r="XG218" s="370"/>
      <c r="XH218" s="370"/>
      <c r="XI218" s="370"/>
      <c r="XJ218" s="370"/>
      <c r="XK218" s="370"/>
      <c r="XL218" s="370"/>
      <c r="XM218" s="370"/>
      <c r="XN218" s="370"/>
      <c r="XO218" s="370"/>
      <c r="XP218" s="370"/>
      <c r="XQ218" s="370"/>
      <c r="XR218" s="370"/>
      <c r="XS218" s="370"/>
      <c r="XT218" s="370"/>
      <c r="XU218" s="370"/>
      <c r="XV218" s="370"/>
      <c r="XW218" s="370"/>
      <c r="XX218" s="370"/>
      <c r="XY218" s="370"/>
      <c r="XZ218" s="370"/>
      <c r="YA218" s="370"/>
      <c r="YB218" s="370"/>
      <c r="YC218" s="370"/>
      <c r="YD218" s="370"/>
      <c r="YE218" s="370"/>
      <c r="YF218" s="370"/>
      <c r="YG218" s="370"/>
      <c r="YH218" s="370"/>
      <c r="YI218" s="370"/>
      <c r="YJ218" s="370"/>
      <c r="YK218" s="370"/>
      <c r="YL218" s="370"/>
      <c r="YM218" s="370"/>
      <c r="YN218" s="370"/>
      <c r="YO218" s="370"/>
      <c r="YP218" s="370"/>
      <c r="YQ218" s="370"/>
      <c r="YR218" s="370"/>
      <c r="YS218" s="370"/>
      <c r="YT218" s="370"/>
      <c r="YU218" s="370"/>
      <c r="YV218" s="370"/>
      <c r="YW218" s="370"/>
      <c r="YX218" s="370"/>
      <c r="YY218" s="370"/>
      <c r="YZ218" s="370"/>
      <c r="ZA218" s="370"/>
      <c r="ZB218" s="370"/>
      <c r="ZC218" s="370"/>
      <c r="ZD218" s="370"/>
      <c r="ZE218" s="370"/>
      <c r="ZF218" s="370"/>
      <c r="ZG218" s="370"/>
      <c r="ZH218" s="370"/>
      <c r="ZI218" s="370"/>
      <c r="ZJ218" s="370"/>
      <c r="ZK218" s="370"/>
      <c r="ZL218" s="370"/>
      <c r="ZM218" s="370"/>
      <c r="ZN218" s="370"/>
      <c r="ZO218" s="370"/>
      <c r="ZP218" s="370"/>
      <c r="ZQ218" s="370"/>
      <c r="ZR218" s="370"/>
      <c r="ZS218" s="370"/>
      <c r="ZT218" s="370"/>
      <c r="ZU218" s="370"/>
      <c r="ZV218" s="370"/>
      <c r="ZW218" s="370"/>
      <c r="ZX218" s="370"/>
      <c r="ZY218" s="370"/>
      <c r="ZZ218" s="370"/>
      <c r="AAA218" s="370"/>
      <c r="AAB218" s="370"/>
      <c r="AAC218" s="370"/>
      <c r="AAD218" s="370"/>
      <c r="AAE218" s="370"/>
      <c r="AAF218" s="370"/>
      <c r="AAG218" s="370"/>
      <c r="AAH218" s="370"/>
      <c r="AAI218" s="370"/>
      <c r="AAJ218" s="370"/>
      <c r="AAK218" s="370"/>
      <c r="AAL218" s="370"/>
      <c r="AAM218" s="370"/>
      <c r="AAN218" s="370"/>
      <c r="AAO218" s="370"/>
      <c r="AAP218" s="370"/>
      <c r="AAQ218" s="370"/>
      <c r="AAR218" s="370"/>
      <c r="AAS218" s="370"/>
      <c r="AAT218" s="370"/>
      <c r="AAU218" s="370"/>
      <c r="AAV218" s="370"/>
      <c r="AAW218" s="370"/>
      <c r="AAX218" s="370"/>
      <c r="AAY218" s="370"/>
      <c r="AAZ218" s="370"/>
      <c r="ABA218" s="370"/>
      <c r="ABB218" s="370"/>
      <c r="ABC218" s="370"/>
      <c r="ABD218" s="370"/>
      <c r="ABE218" s="370"/>
      <c r="ABF218" s="370"/>
      <c r="ABG218" s="370"/>
      <c r="ABH218" s="370"/>
      <c r="ABI218" s="370"/>
      <c r="ABJ218" s="370"/>
      <c r="ABK218" s="370"/>
      <c r="ABL218" s="370"/>
      <c r="ABM218" s="370"/>
      <c r="ABN218" s="370"/>
      <c r="ABO218" s="370"/>
      <c r="ABP218" s="370"/>
      <c r="ABQ218" s="370"/>
      <c r="ABR218" s="370"/>
      <c r="ABS218" s="370"/>
      <c r="ABT218" s="370"/>
      <c r="ABU218" s="370"/>
      <c r="ABV218" s="370"/>
      <c r="ABW218" s="370"/>
      <c r="ABX218" s="370"/>
      <c r="ABY218" s="370"/>
      <c r="ABZ218" s="370"/>
      <c r="ACA218" s="370"/>
      <c r="ACB218" s="370"/>
      <c r="ACC218" s="370"/>
      <c r="ACD218" s="370"/>
      <c r="ACE218" s="370"/>
      <c r="ACF218" s="370"/>
      <c r="ACG218" s="370"/>
      <c r="ACH218" s="370"/>
      <c r="ACI218" s="370"/>
      <c r="ACJ218" s="370"/>
      <c r="ACK218" s="370"/>
      <c r="ACL218" s="370"/>
      <c r="ACM218" s="370"/>
      <c r="ACN218" s="370"/>
      <c r="ACO218" s="370"/>
      <c r="ACP218" s="370"/>
      <c r="ACQ218" s="370"/>
      <c r="ACR218" s="370"/>
      <c r="ACS218" s="370"/>
      <c r="ACT218" s="370"/>
      <c r="ACU218" s="370"/>
      <c r="ACV218" s="370"/>
      <c r="ACW218" s="370"/>
      <c r="ACX218" s="370"/>
      <c r="ACY218" s="370"/>
      <c r="ACZ218" s="370"/>
      <c r="ADA218" s="370"/>
      <c r="ADB218" s="370"/>
      <c r="ADC218" s="370"/>
      <c r="ADD218" s="370"/>
      <c r="ADE218" s="370"/>
      <c r="ADF218" s="370"/>
      <c r="ADG218" s="370"/>
      <c r="ADH218" s="370"/>
      <c r="ADI218" s="370"/>
      <c r="ADJ218" s="370"/>
      <c r="ADK218" s="370"/>
      <c r="ADL218" s="370"/>
      <c r="ADM218" s="370"/>
      <c r="ADN218" s="370"/>
      <c r="ADO218" s="370"/>
      <c r="ADP218" s="370"/>
      <c r="ADQ218" s="370"/>
      <c r="ADR218" s="370"/>
      <c r="ADS218" s="370"/>
      <c r="ADT218" s="370"/>
      <c r="ADU218" s="370"/>
      <c r="ADV218" s="370"/>
      <c r="ADW218" s="370"/>
      <c r="ADX218" s="370"/>
      <c r="ADY218" s="370"/>
      <c r="ADZ218" s="370"/>
      <c r="AEA218" s="370"/>
      <c r="AEB218" s="370"/>
      <c r="AEC218" s="370"/>
      <c r="AED218" s="370"/>
      <c r="AEE218" s="370"/>
      <c r="AEF218" s="370"/>
      <c r="AEG218" s="370"/>
      <c r="AEH218" s="370"/>
      <c r="AEI218" s="370"/>
      <c r="AEJ218" s="370"/>
      <c r="AEK218" s="370"/>
      <c r="AEL218" s="370"/>
      <c r="AEM218" s="370"/>
      <c r="AEN218" s="370"/>
      <c r="AEO218" s="370"/>
      <c r="AEP218" s="370"/>
      <c r="AEQ218" s="370"/>
      <c r="AER218" s="370"/>
      <c r="AES218" s="370"/>
      <c r="AET218" s="370"/>
      <c r="AEU218" s="370"/>
      <c r="AEV218" s="370"/>
      <c r="AEW218" s="370"/>
      <c r="AEX218" s="370"/>
      <c r="AEY218" s="370"/>
      <c r="AEZ218" s="370"/>
      <c r="AFA218" s="370"/>
      <c r="AFB218" s="370"/>
      <c r="AFC218" s="370"/>
      <c r="AFD218" s="370"/>
      <c r="AFE218" s="370"/>
      <c r="AFF218" s="370"/>
      <c r="AFG218" s="370"/>
      <c r="AFH218" s="370"/>
      <c r="AFI218" s="370"/>
      <c r="AFJ218" s="370"/>
      <c r="AFK218" s="370"/>
      <c r="AFL218" s="370"/>
      <c r="AFM218" s="370"/>
      <c r="AFN218" s="370"/>
      <c r="AFO218" s="370"/>
      <c r="AFP218" s="370"/>
      <c r="AFQ218" s="370"/>
      <c r="AFR218" s="370"/>
      <c r="AFS218" s="370"/>
      <c r="AFT218" s="370"/>
      <c r="AFU218" s="370"/>
      <c r="AFV218" s="370"/>
      <c r="AFW218" s="370"/>
      <c r="AFX218" s="370"/>
      <c r="AFY218" s="370"/>
      <c r="AFZ218" s="370"/>
      <c r="AGA218" s="370"/>
      <c r="AGB218" s="370"/>
      <c r="AGC218" s="370"/>
      <c r="AGD218" s="370"/>
      <c r="AGE218" s="370"/>
      <c r="AGF218" s="370"/>
      <c r="AGG218" s="370"/>
      <c r="AGH218" s="370"/>
      <c r="AGI218" s="370"/>
      <c r="AGJ218" s="370"/>
      <c r="AGK218" s="370"/>
      <c r="AGL218" s="370"/>
      <c r="AGM218" s="370"/>
      <c r="AGN218" s="370"/>
      <c r="AGO218" s="370"/>
      <c r="AGP218" s="370"/>
      <c r="AGQ218" s="370"/>
      <c r="AGR218" s="370"/>
      <c r="AGS218" s="370"/>
      <c r="AGT218" s="370"/>
      <c r="AGU218" s="370"/>
      <c r="AGV218" s="370"/>
      <c r="AGW218" s="370"/>
      <c r="AGX218" s="370"/>
      <c r="AGY218" s="370"/>
      <c r="AGZ218" s="370"/>
      <c r="AHA218" s="370"/>
      <c r="AHB218" s="370"/>
      <c r="AHC218" s="370"/>
      <c r="AHD218" s="370"/>
      <c r="AHE218" s="370"/>
      <c r="AHF218" s="370"/>
      <c r="AHG218" s="370"/>
      <c r="AHH218" s="370"/>
      <c r="AHI218" s="370"/>
      <c r="AHJ218" s="370"/>
      <c r="AHK218" s="370"/>
      <c r="AHL218" s="370"/>
      <c r="AHM218" s="370"/>
      <c r="AHN218" s="370"/>
      <c r="AHO218" s="370"/>
      <c r="AHP218" s="370"/>
      <c r="AHQ218" s="370"/>
      <c r="AHR218" s="370"/>
      <c r="AHS218" s="370"/>
      <c r="AHT218" s="370"/>
      <c r="AHU218" s="370"/>
      <c r="AHV218" s="370"/>
      <c r="AHW218" s="370"/>
      <c r="AHX218" s="370"/>
      <c r="AHY218" s="370"/>
      <c r="AHZ218" s="370"/>
      <c r="AIA218" s="370"/>
      <c r="AIB218" s="370"/>
      <c r="AIC218" s="370"/>
      <c r="AID218" s="370"/>
      <c r="AIE218" s="370"/>
      <c r="AIF218" s="370"/>
      <c r="AIG218" s="370"/>
      <c r="AIH218" s="370"/>
      <c r="AII218" s="370"/>
      <c r="AIJ218" s="370"/>
      <c r="AIK218" s="370"/>
      <c r="AIL218" s="370"/>
      <c r="AIM218" s="370"/>
      <c r="AIN218" s="370"/>
      <c r="AIO218" s="370"/>
      <c r="AIP218" s="370"/>
      <c r="AIQ218" s="370"/>
      <c r="AIR218" s="370"/>
      <c r="AIS218" s="370"/>
      <c r="AIT218" s="370"/>
      <c r="AIU218" s="370"/>
      <c r="AIV218" s="370"/>
      <c r="AIW218" s="370"/>
      <c r="AIX218" s="370"/>
      <c r="AIY218" s="370"/>
      <c r="AIZ218" s="370"/>
      <c r="AJA218" s="370"/>
      <c r="AJB218" s="370"/>
      <c r="AJC218" s="370"/>
      <c r="AJD218" s="370"/>
      <c r="AJE218" s="370"/>
      <c r="AJF218" s="370"/>
      <c r="AJG218" s="370"/>
      <c r="AJH218" s="370"/>
      <c r="AJI218" s="370"/>
      <c r="AJJ218" s="370"/>
      <c r="AJK218" s="370"/>
      <c r="AJL218" s="370"/>
      <c r="AJM218" s="370"/>
      <c r="AJN218" s="370"/>
      <c r="AJO218" s="370"/>
      <c r="AJP218" s="370"/>
      <c r="AJQ218" s="370"/>
      <c r="AJR218" s="370"/>
      <c r="AJS218" s="370"/>
      <c r="AJT218" s="370"/>
      <c r="AJU218" s="370"/>
      <c r="AJV218" s="370"/>
      <c r="AJW218" s="370"/>
      <c r="AJX218" s="370"/>
      <c r="AJY218" s="370"/>
      <c r="AJZ218" s="370"/>
      <c r="AKA218" s="370"/>
      <c r="AKB218" s="370"/>
      <c r="AKC218" s="370"/>
      <c r="AKD218" s="370"/>
      <c r="AKE218" s="370"/>
      <c r="AKF218" s="370"/>
      <c r="AKG218" s="370"/>
      <c r="AKH218" s="370"/>
      <c r="AKI218" s="370"/>
      <c r="AKJ218" s="370"/>
      <c r="AKK218" s="370"/>
      <c r="AKL218" s="370"/>
      <c r="AKM218" s="370"/>
      <c r="AKN218" s="370"/>
      <c r="AKO218" s="370"/>
      <c r="AKP218" s="370"/>
      <c r="AKQ218" s="370"/>
      <c r="AKR218" s="370"/>
      <c r="AKS218" s="370"/>
      <c r="AKT218" s="370"/>
      <c r="AKU218" s="370"/>
      <c r="AKV218" s="370"/>
      <c r="AKW218" s="370"/>
      <c r="AKX218" s="370"/>
      <c r="AKY218" s="370"/>
      <c r="AKZ218" s="370"/>
      <c r="ALA218" s="370"/>
      <c r="ALB218" s="370"/>
      <c r="ALC218" s="370"/>
      <c r="ALD218" s="370"/>
      <c r="ALE218" s="370"/>
      <c r="ALF218" s="370"/>
      <c r="ALG218" s="370"/>
      <c r="ALH218" s="370"/>
      <c r="ALI218" s="370"/>
      <c r="ALJ218" s="370"/>
      <c r="ALK218" s="370"/>
      <c r="ALL218" s="370"/>
      <c r="ALM218" s="370"/>
      <c r="ALN218" s="370"/>
      <c r="ALO218" s="370"/>
      <c r="ALP218" s="370"/>
      <c r="ALQ218" s="370"/>
      <c r="ALR218" s="370"/>
      <c r="ALS218" s="370"/>
      <c r="ALT218" s="370"/>
      <c r="ALU218" s="370"/>
      <c r="ALV218" s="370"/>
      <c r="ALW218" s="370"/>
      <c r="ALX218" s="370"/>
      <c r="ALY218" s="370"/>
      <c r="ALZ218" s="370"/>
      <c r="AMA218" s="370"/>
      <c r="AMB218" s="370"/>
      <c r="AMC218" s="370"/>
      <c r="AMD218" s="370"/>
      <c r="AME218" s="370"/>
      <c r="AMF218" s="370"/>
      <c r="AMG218" s="370"/>
      <c r="AMH218" s="370"/>
      <c r="AMI218" s="370"/>
      <c r="AMJ218" s="370"/>
      <c r="AMK218" s="370"/>
      <c r="AML218" s="370"/>
      <c r="AMM218" s="370"/>
      <c r="AMN218" s="370"/>
      <c r="AMO218" s="370"/>
      <c r="AMP218" s="370"/>
      <c r="AMQ218" s="370"/>
      <c r="AMR218" s="370"/>
      <c r="AMS218" s="370"/>
      <c r="AMT218" s="370"/>
      <c r="AMU218" s="370"/>
      <c r="AMV218" s="370"/>
      <c r="AMW218" s="370"/>
      <c r="AMX218" s="370"/>
      <c r="AMY218" s="370"/>
      <c r="AMZ218" s="370"/>
      <c r="ANA218" s="370"/>
      <c r="ANB218" s="370"/>
      <c r="ANC218" s="370"/>
      <c r="AND218" s="370"/>
      <c r="ANE218" s="370"/>
      <c r="ANF218" s="370"/>
      <c r="ANG218" s="370"/>
      <c r="ANH218" s="370"/>
      <c r="ANI218" s="370"/>
      <c r="ANJ218" s="370"/>
      <c r="ANK218" s="370"/>
      <c r="ANL218" s="370"/>
      <c r="ANM218" s="370"/>
      <c r="ANN218" s="370"/>
      <c r="ANO218" s="370"/>
      <c r="ANP218" s="370"/>
      <c r="ANQ218" s="370"/>
      <c r="ANR218" s="370"/>
      <c r="ANS218" s="370"/>
      <c r="ANT218" s="370"/>
      <c r="ANU218" s="370"/>
      <c r="ANV218" s="370"/>
      <c r="ANW218" s="370"/>
      <c r="ANX218" s="370"/>
      <c r="ANY218" s="370"/>
      <c r="ANZ218" s="370"/>
      <c r="AOA218" s="370"/>
      <c r="AOB218" s="370"/>
      <c r="AOC218" s="370"/>
      <c r="AOD218" s="370"/>
      <c r="AOE218" s="370"/>
      <c r="AOF218" s="370"/>
      <c r="AOG218" s="370"/>
      <c r="AOH218" s="370"/>
      <c r="AOI218" s="370"/>
      <c r="AOJ218" s="370"/>
      <c r="AOK218" s="370"/>
      <c r="AOL218" s="370"/>
      <c r="AOM218" s="370"/>
      <c r="AON218" s="370"/>
      <c r="AOO218" s="370"/>
      <c r="AOP218" s="370"/>
      <c r="AOQ218" s="370"/>
      <c r="AOR218" s="370"/>
      <c r="AOS218" s="370"/>
      <c r="AOT218" s="370"/>
      <c r="AOU218" s="370"/>
      <c r="AOV218" s="370"/>
      <c r="AOW218" s="370"/>
      <c r="AOX218" s="370"/>
      <c r="AOY218" s="370"/>
      <c r="AOZ218" s="370"/>
      <c r="APA218" s="370"/>
      <c r="APB218" s="370"/>
      <c r="APC218" s="370"/>
      <c r="APD218" s="370"/>
      <c r="APE218" s="370"/>
      <c r="APF218" s="370"/>
      <c r="APG218" s="370"/>
      <c r="APH218" s="370"/>
      <c r="API218" s="370"/>
      <c r="APJ218" s="370"/>
      <c r="APK218" s="370"/>
      <c r="APL218" s="370"/>
      <c r="APM218" s="370"/>
      <c r="APN218" s="370"/>
      <c r="APO218" s="370"/>
      <c r="APP218" s="370"/>
      <c r="APQ218" s="370"/>
      <c r="APR218" s="370"/>
      <c r="APS218" s="370"/>
      <c r="APT218" s="370"/>
      <c r="APU218" s="370"/>
      <c r="APV218" s="370"/>
      <c r="APW218" s="370"/>
      <c r="APX218" s="370"/>
      <c r="APY218" s="370"/>
      <c r="APZ218" s="370"/>
      <c r="AQA218" s="370"/>
      <c r="AQB218" s="370"/>
      <c r="AQC218" s="370"/>
      <c r="AQD218" s="370"/>
      <c r="AQE218" s="370"/>
      <c r="AQF218" s="370"/>
      <c r="AQG218" s="370"/>
      <c r="AQH218" s="370"/>
      <c r="AQI218" s="370"/>
      <c r="AQJ218" s="370"/>
      <c r="AQK218" s="370"/>
      <c r="AQL218" s="370"/>
      <c r="AQM218" s="370"/>
      <c r="AQN218" s="370"/>
      <c r="AQO218" s="370"/>
      <c r="AQP218" s="370"/>
      <c r="AQQ218" s="370"/>
      <c r="AQR218" s="370"/>
      <c r="AQS218" s="370"/>
      <c r="AQT218" s="370"/>
      <c r="AQU218" s="370"/>
      <c r="AQV218" s="370"/>
      <c r="AQW218" s="370"/>
      <c r="AQX218" s="370"/>
      <c r="AQY218" s="370"/>
      <c r="AQZ218" s="370"/>
      <c r="ARA218" s="370"/>
      <c r="ARB218" s="370"/>
      <c r="ARC218" s="370"/>
      <c r="ARD218" s="370"/>
      <c r="ARE218" s="370"/>
      <c r="ARF218" s="370"/>
      <c r="ARG218" s="370"/>
      <c r="ARH218" s="370"/>
      <c r="ARI218" s="370"/>
      <c r="ARJ218" s="370"/>
      <c r="ARK218" s="370"/>
      <c r="ARL218" s="370"/>
      <c r="ARM218" s="370"/>
      <c r="ARN218" s="370"/>
      <c r="ARO218" s="370"/>
      <c r="ARP218" s="370"/>
      <c r="ARQ218" s="370"/>
      <c r="ARR218" s="370"/>
      <c r="ARS218" s="370"/>
      <c r="ART218" s="370"/>
      <c r="ARU218" s="370"/>
      <c r="ARV218" s="370"/>
      <c r="ARW218" s="370"/>
      <c r="ARX218" s="370"/>
      <c r="ARY218" s="370"/>
      <c r="ARZ218" s="370"/>
      <c r="ASA218" s="370"/>
      <c r="ASB218" s="370"/>
      <c r="ASC218" s="370"/>
      <c r="ASD218" s="370"/>
      <c r="ASE218" s="370"/>
      <c r="ASF218" s="370"/>
      <c r="ASG218" s="370"/>
      <c r="ASH218" s="370"/>
      <c r="ASI218" s="370"/>
      <c r="ASJ218" s="370"/>
      <c r="ASK218" s="370"/>
      <c r="ASL218" s="370"/>
      <c r="ASM218" s="370"/>
      <c r="ASN218" s="370"/>
      <c r="ASO218" s="370"/>
      <c r="ASP218" s="370"/>
      <c r="ASQ218" s="370"/>
      <c r="ASR218" s="370"/>
      <c r="ASS218" s="370"/>
      <c r="AST218" s="370"/>
      <c r="ASU218" s="370"/>
      <c r="ASV218" s="370"/>
      <c r="ASW218" s="370"/>
      <c r="ASX218" s="370"/>
      <c r="ASY218" s="370"/>
      <c r="ASZ218" s="370"/>
      <c r="ATA218" s="370"/>
      <c r="ATB218" s="370"/>
      <c r="ATC218" s="370"/>
      <c r="ATD218" s="370"/>
      <c r="ATE218" s="370"/>
      <c r="ATF218" s="370"/>
      <c r="ATG218" s="370"/>
      <c r="ATH218" s="370"/>
      <c r="ATI218" s="370"/>
      <c r="ATJ218" s="370"/>
      <c r="ATK218" s="370"/>
      <c r="ATL218" s="370"/>
      <c r="ATM218" s="370"/>
      <c r="ATN218" s="370"/>
      <c r="ATO218" s="370"/>
      <c r="ATP218" s="370"/>
      <c r="ATQ218" s="370"/>
      <c r="ATR218" s="370"/>
      <c r="ATS218" s="370"/>
      <c r="ATT218" s="370"/>
      <c r="ATU218" s="370"/>
      <c r="ATV218" s="370"/>
      <c r="ATW218" s="370"/>
      <c r="ATX218" s="370"/>
      <c r="ATY218" s="370"/>
      <c r="ATZ218" s="370"/>
      <c r="AUA218" s="370"/>
      <c r="AUB218" s="370"/>
      <c r="AUC218" s="370"/>
      <c r="AUD218" s="370"/>
      <c r="AUE218" s="370"/>
      <c r="AUF218" s="370"/>
      <c r="AUG218" s="370"/>
      <c r="AUH218" s="370"/>
      <c r="AUI218" s="370"/>
      <c r="AUJ218" s="370"/>
      <c r="AUK218" s="370"/>
      <c r="AUL218" s="370"/>
      <c r="AUM218" s="370"/>
      <c r="AUN218" s="370"/>
      <c r="AUO218" s="370"/>
      <c r="AUP218" s="370"/>
      <c r="AUQ218" s="370"/>
      <c r="AUR218" s="370"/>
      <c r="AUS218" s="370"/>
      <c r="AUT218" s="370"/>
      <c r="AUU218" s="370"/>
      <c r="AUV218" s="370"/>
      <c r="AUW218" s="370"/>
      <c r="AUX218" s="370"/>
      <c r="AUY218" s="370"/>
      <c r="AUZ218" s="370"/>
      <c r="AVA218" s="370"/>
      <c r="AVB218" s="370"/>
      <c r="AVC218" s="370"/>
      <c r="AVD218" s="370"/>
      <c r="AVE218" s="370"/>
      <c r="AVF218" s="370"/>
      <c r="AVG218" s="370"/>
      <c r="AVH218" s="370"/>
      <c r="AVI218" s="370"/>
      <c r="AVJ218" s="370"/>
      <c r="AVK218" s="370"/>
      <c r="AVL218" s="370"/>
      <c r="AVM218" s="370"/>
      <c r="AVN218" s="370"/>
      <c r="AVO218" s="370"/>
      <c r="AVP218" s="370"/>
      <c r="AVQ218" s="370"/>
      <c r="AVR218" s="370"/>
      <c r="AVS218" s="370"/>
      <c r="AVT218" s="370"/>
      <c r="AVU218" s="370"/>
      <c r="AVV218" s="370"/>
      <c r="AVW218" s="370"/>
      <c r="AVX218" s="370"/>
      <c r="AVY218" s="370"/>
      <c r="AVZ218" s="370"/>
      <c r="AWA218" s="370"/>
      <c r="AWB218" s="370"/>
      <c r="AWC218" s="370"/>
      <c r="AWD218" s="370"/>
      <c r="AWE218" s="370"/>
      <c r="AWF218" s="370"/>
      <c r="AWG218" s="370"/>
      <c r="AWH218" s="370"/>
      <c r="AWI218" s="370"/>
      <c r="AWJ218" s="370"/>
      <c r="AWK218" s="370"/>
      <c r="AWL218" s="370"/>
      <c r="AWM218" s="370"/>
      <c r="AWN218" s="370"/>
      <c r="AWO218" s="370"/>
      <c r="AWP218" s="370"/>
      <c r="AWQ218" s="370"/>
      <c r="AWR218" s="370"/>
      <c r="AWS218" s="370"/>
      <c r="AWT218" s="370"/>
      <c r="AWU218" s="370"/>
      <c r="AWV218" s="370"/>
      <c r="AWW218" s="370"/>
      <c r="AWX218" s="370"/>
      <c r="AWY218" s="370"/>
      <c r="AWZ218" s="370"/>
      <c r="AXA218" s="370"/>
      <c r="AXB218" s="370"/>
      <c r="AXC218" s="370"/>
      <c r="AXD218" s="370"/>
      <c r="AXE218" s="370"/>
      <c r="AXF218" s="370"/>
      <c r="AXG218" s="370"/>
      <c r="AXH218" s="370"/>
      <c r="AXI218" s="370"/>
      <c r="AXJ218" s="370"/>
      <c r="AXK218" s="370"/>
      <c r="AXL218" s="370"/>
      <c r="AXM218" s="370"/>
      <c r="AXN218" s="370"/>
      <c r="AXO218" s="370"/>
      <c r="AXP218" s="370"/>
      <c r="AXQ218" s="370"/>
      <c r="AXR218" s="370"/>
      <c r="AXS218" s="370"/>
      <c r="AXT218" s="370"/>
      <c r="AXU218" s="370"/>
      <c r="AXV218" s="370"/>
      <c r="AXW218" s="370"/>
      <c r="AXX218" s="370"/>
      <c r="AXY218" s="370"/>
      <c r="AXZ218" s="370"/>
      <c r="AYA218" s="370"/>
      <c r="AYB218" s="370"/>
      <c r="AYC218" s="370"/>
      <c r="AYD218" s="370"/>
      <c r="AYE218" s="370"/>
      <c r="AYF218" s="370"/>
      <c r="AYG218" s="370"/>
      <c r="AYH218" s="370"/>
      <c r="AYI218" s="370"/>
      <c r="AYJ218" s="370"/>
      <c r="AYK218" s="370"/>
      <c r="AYL218" s="370"/>
      <c r="AYM218" s="370"/>
      <c r="AYN218" s="370"/>
      <c r="AYO218" s="370"/>
      <c r="AYP218" s="370"/>
      <c r="AYQ218" s="370"/>
      <c r="AYR218" s="370"/>
      <c r="AYS218" s="370"/>
      <c r="AYT218" s="370"/>
      <c r="AYU218" s="370"/>
      <c r="AYV218" s="370"/>
      <c r="AYW218" s="370"/>
      <c r="AYX218" s="370"/>
      <c r="AYY218" s="370"/>
      <c r="AYZ218" s="370"/>
      <c r="AZA218" s="370"/>
      <c r="AZB218" s="370"/>
      <c r="AZC218" s="370"/>
      <c r="AZD218" s="370"/>
      <c r="AZE218" s="370"/>
      <c r="AZF218" s="370"/>
      <c r="AZG218" s="370"/>
      <c r="AZH218" s="370"/>
      <c r="AZI218" s="370"/>
      <c r="AZJ218" s="370"/>
      <c r="AZK218" s="370"/>
      <c r="AZL218" s="370"/>
      <c r="AZM218" s="370"/>
      <c r="AZN218" s="370"/>
      <c r="AZO218" s="370"/>
      <c r="AZP218" s="370"/>
      <c r="AZQ218" s="370"/>
      <c r="AZR218" s="370"/>
      <c r="AZS218" s="370"/>
      <c r="AZT218" s="370"/>
      <c r="AZU218" s="370"/>
      <c r="AZV218" s="370"/>
      <c r="AZW218" s="370"/>
      <c r="AZX218" s="370"/>
      <c r="AZY218" s="370"/>
      <c r="AZZ218" s="370"/>
      <c r="BAA218" s="370"/>
      <c r="BAB218" s="370"/>
      <c r="BAC218" s="370"/>
      <c r="BAD218" s="370"/>
      <c r="BAE218" s="370"/>
      <c r="BAF218" s="370"/>
      <c r="BAG218" s="370"/>
      <c r="BAH218" s="370"/>
      <c r="BAI218" s="370"/>
      <c r="BAJ218" s="370"/>
      <c r="BAK218" s="370"/>
      <c r="BAL218" s="370"/>
      <c r="BAM218" s="370"/>
      <c r="BAN218" s="370"/>
      <c r="BAO218" s="370"/>
      <c r="BAP218" s="370"/>
      <c r="BAQ218" s="370"/>
      <c r="BAR218" s="370"/>
      <c r="BAS218" s="370"/>
      <c r="BAT218" s="370"/>
      <c r="BAU218" s="370"/>
      <c r="BAV218" s="370"/>
      <c r="BAW218" s="370"/>
      <c r="BAX218" s="370"/>
      <c r="BAY218" s="370"/>
      <c r="BAZ218" s="370"/>
      <c r="BBA218" s="370"/>
      <c r="BBB218" s="370"/>
      <c r="BBC218" s="370"/>
      <c r="BBD218" s="370"/>
      <c r="BBE218" s="370"/>
      <c r="BBF218" s="370"/>
      <c r="BBG218" s="370"/>
      <c r="BBH218" s="370"/>
      <c r="BBI218" s="370"/>
      <c r="BBJ218" s="370"/>
      <c r="BBK218" s="370"/>
      <c r="BBL218" s="370"/>
      <c r="BBM218" s="370"/>
      <c r="BBN218" s="370"/>
      <c r="BBO218" s="370"/>
      <c r="BBP218" s="370"/>
      <c r="BBQ218" s="370"/>
      <c r="BBR218" s="370"/>
      <c r="BBS218" s="370"/>
      <c r="BBT218" s="370"/>
      <c r="BBU218" s="370"/>
      <c r="BBV218" s="370"/>
      <c r="BBW218" s="370"/>
      <c r="BBX218" s="370"/>
      <c r="BBY218" s="370"/>
      <c r="BBZ218" s="370"/>
      <c r="BCA218" s="370"/>
      <c r="BCB218" s="370"/>
      <c r="BCC218" s="370"/>
      <c r="BCD218" s="370"/>
      <c r="BCE218" s="370"/>
      <c r="BCF218" s="370"/>
      <c r="BCG218" s="370"/>
      <c r="BCH218" s="370"/>
      <c r="BCI218" s="370"/>
      <c r="BCJ218" s="370"/>
      <c r="BCK218" s="370"/>
      <c r="BCL218" s="370"/>
      <c r="BCM218" s="370"/>
      <c r="BCN218" s="370"/>
      <c r="BCO218" s="370"/>
      <c r="BCP218" s="370"/>
      <c r="BCQ218" s="370"/>
      <c r="BCR218" s="370"/>
      <c r="BCS218" s="370"/>
      <c r="BCT218" s="370"/>
      <c r="BCU218" s="370"/>
      <c r="BCV218" s="370"/>
      <c r="BCW218" s="370"/>
      <c r="BCX218" s="370"/>
      <c r="BCY218" s="370"/>
      <c r="BCZ218" s="370"/>
      <c r="BDA218" s="370"/>
      <c r="BDB218" s="370"/>
      <c r="BDC218" s="370"/>
      <c r="BDD218" s="370"/>
      <c r="BDE218" s="370"/>
      <c r="BDF218" s="370"/>
      <c r="BDG218" s="370"/>
      <c r="BDH218" s="370"/>
      <c r="BDI218" s="370"/>
      <c r="BDJ218" s="370"/>
      <c r="BDK218" s="370"/>
      <c r="BDL218" s="370"/>
      <c r="BDM218" s="370"/>
      <c r="BDN218" s="370"/>
      <c r="BDO218" s="370"/>
      <c r="BDP218" s="370"/>
      <c r="BDQ218" s="370"/>
      <c r="BDR218" s="370"/>
      <c r="BDS218" s="370"/>
      <c r="BDT218" s="370"/>
      <c r="BDU218" s="370"/>
      <c r="BDV218" s="370"/>
      <c r="BDW218" s="370"/>
      <c r="BDX218" s="370"/>
      <c r="BDY218" s="370"/>
      <c r="BDZ218" s="370"/>
      <c r="BEA218" s="370"/>
      <c r="BEB218" s="370"/>
      <c r="BEC218" s="370"/>
      <c r="BED218" s="370"/>
      <c r="BEE218" s="370"/>
      <c r="BEF218" s="370"/>
      <c r="BEG218" s="370"/>
      <c r="BEH218" s="370"/>
      <c r="BEI218" s="370"/>
      <c r="BEJ218" s="370"/>
      <c r="BEK218" s="370"/>
      <c r="BEL218" s="370"/>
      <c r="BEM218" s="370"/>
      <c r="BEN218" s="370"/>
      <c r="BEO218" s="370"/>
      <c r="BEP218" s="370"/>
      <c r="BEQ218" s="370"/>
      <c r="BER218" s="370"/>
      <c r="BES218" s="370"/>
      <c r="BET218" s="370"/>
      <c r="BEU218" s="370"/>
      <c r="BEV218" s="370"/>
      <c r="BEW218" s="370"/>
      <c r="BEX218" s="370"/>
      <c r="BEY218" s="370"/>
      <c r="BEZ218" s="370"/>
      <c r="BFA218" s="370"/>
      <c r="BFB218" s="370"/>
      <c r="BFC218" s="370"/>
      <c r="BFD218" s="370"/>
      <c r="BFE218" s="370"/>
      <c r="BFF218" s="370"/>
      <c r="BFG218" s="370"/>
      <c r="BFH218" s="370"/>
      <c r="BFI218" s="370"/>
      <c r="BFJ218" s="370"/>
      <c r="BFK218" s="370"/>
      <c r="BFL218" s="370"/>
      <c r="BFM218" s="370"/>
      <c r="BFN218" s="370"/>
      <c r="BFO218" s="370"/>
      <c r="BFP218" s="370"/>
      <c r="BFQ218" s="370"/>
      <c r="BFR218" s="370"/>
      <c r="BFS218" s="370"/>
      <c r="BFT218" s="370"/>
      <c r="BFU218" s="370"/>
      <c r="BFV218" s="370"/>
      <c r="BFW218" s="370"/>
      <c r="BFX218" s="370"/>
      <c r="BFY218" s="370"/>
      <c r="BFZ218" s="370"/>
      <c r="BGA218" s="370"/>
      <c r="BGB218" s="370"/>
      <c r="BGC218" s="370"/>
      <c r="BGD218" s="370"/>
      <c r="BGE218" s="370"/>
      <c r="BGF218" s="370"/>
      <c r="BGG218" s="370"/>
      <c r="BGH218" s="370"/>
      <c r="BGI218" s="370"/>
      <c r="BGJ218" s="370"/>
      <c r="BGK218" s="370"/>
      <c r="BGL218" s="370"/>
      <c r="BGM218" s="370"/>
      <c r="BGN218" s="370"/>
      <c r="BGO218" s="370"/>
      <c r="BGP218" s="370"/>
      <c r="BGQ218" s="370"/>
      <c r="BGR218" s="370"/>
      <c r="BGS218" s="370"/>
      <c r="BGT218" s="370"/>
      <c r="BGU218" s="370"/>
      <c r="BGV218" s="370"/>
      <c r="BGW218" s="370"/>
      <c r="BGX218" s="370"/>
      <c r="BGY218" s="370"/>
      <c r="BGZ218" s="370"/>
      <c r="BHA218" s="370"/>
      <c r="BHB218" s="370"/>
      <c r="BHC218" s="370"/>
      <c r="BHD218" s="370"/>
      <c r="BHE218" s="370"/>
      <c r="BHF218" s="370"/>
      <c r="BHG218" s="370"/>
      <c r="BHH218" s="370"/>
      <c r="BHI218" s="370"/>
      <c r="BHJ218" s="370"/>
      <c r="BHK218" s="370"/>
      <c r="BHL218" s="370"/>
      <c r="BHM218" s="370"/>
      <c r="BHN218" s="370"/>
      <c r="BHO218" s="370"/>
      <c r="BHP218" s="370"/>
      <c r="BHQ218" s="370"/>
      <c r="BHR218" s="370"/>
      <c r="BHS218" s="370"/>
      <c r="BHT218" s="370"/>
      <c r="BHU218" s="370"/>
      <c r="BHV218" s="370"/>
      <c r="BHW218" s="370"/>
      <c r="BHX218" s="370"/>
      <c r="BHY218" s="370"/>
      <c r="BHZ218" s="370"/>
      <c r="BIA218" s="370"/>
      <c r="BIB218" s="370"/>
      <c r="BIC218" s="370"/>
      <c r="BID218" s="370"/>
      <c r="BIE218" s="370"/>
      <c r="BIF218" s="370"/>
      <c r="BIG218" s="370"/>
      <c r="BIH218" s="370"/>
      <c r="BII218" s="370"/>
      <c r="BIJ218" s="370"/>
      <c r="BIK218" s="370"/>
      <c r="BIL218" s="370"/>
      <c r="BIM218" s="370"/>
      <c r="BIN218" s="370"/>
      <c r="BIO218" s="370"/>
      <c r="BIP218" s="370"/>
      <c r="BIQ218" s="370"/>
      <c r="BIR218" s="370"/>
      <c r="BIS218" s="370"/>
      <c r="BIT218" s="370"/>
      <c r="BIU218" s="370"/>
      <c r="BIV218" s="370"/>
      <c r="BIW218" s="370"/>
      <c r="BIX218" s="370"/>
      <c r="BIY218" s="370"/>
      <c r="BIZ218" s="370"/>
      <c r="BJA218" s="370"/>
    </row>
    <row r="219" spans="1:1613" s="38" customFormat="1" ht="15.75" thickTop="1" x14ac:dyDescent="0.25">
      <c r="A219" s="568" t="s">
        <v>283</v>
      </c>
      <c r="B219" s="569"/>
      <c r="C219" s="570"/>
      <c r="D219" s="36"/>
      <c r="E219" s="36"/>
      <c r="F219" s="36"/>
      <c r="G219" s="37"/>
      <c r="H219" s="35"/>
      <c r="I219" s="36"/>
      <c r="J219" s="36"/>
      <c r="K219" s="36"/>
      <c r="L219" s="36"/>
      <c r="M219" s="36"/>
      <c r="N219" s="36"/>
      <c r="O219" s="36"/>
      <c r="P219" s="37"/>
      <c r="Q219" s="271"/>
      <c r="R219" s="371"/>
      <c r="S219" s="369"/>
      <c r="T219" s="369"/>
      <c r="U219" s="369"/>
      <c r="V219" s="369"/>
      <c r="W219" s="369"/>
      <c r="X219" s="369"/>
      <c r="Y219" s="369"/>
      <c r="Z219" s="369"/>
      <c r="AA219" s="369"/>
      <c r="AB219" s="369"/>
      <c r="AC219" s="369"/>
      <c r="AD219" s="369"/>
      <c r="AE219" s="369"/>
      <c r="AF219" s="369"/>
      <c r="AG219" s="369"/>
      <c r="AH219" s="369"/>
      <c r="AI219" s="369"/>
      <c r="AJ219" s="369"/>
      <c r="AK219" s="369"/>
      <c r="AL219" s="369"/>
      <c r="AM219" s="369"/>
      <c r="AN219" s="369"/>
      <c r="AO219" s="369"/>
      <c r="AP219" s="369"/>
      <c r="AQ219" s="369"/>
      <c r="AR219" s="369"/>
      <c r="AS219" s="369"/>
      <c r="AT219" s="369"/>
      <c r="AU219" s="369"/>
      <c r="AV219" s="369"/>
      <c r="AW219" s="369"/>
      <c r="AX219" s="369"/>
      <c r="AY219" s="369"/>
      <c r="AZ219" s="369"/>
      <c r="BA219" s="369"/>
      <c r="BB219" s="369"/>
      <c r="BC219" s="369"/>
      <c r="BD219" s="369"/>
      <c r="BE219" s="369"/>
      <c r="BF219" s="369"/>
      <c r="BG219" s="369"/>
      <c r="BH219" s="369"/>
      <c r="BI219" s="369"/>
      <c r="BJ219" s="369"/>
      <c r="BK219" s="369"/>
      <c r="BL219" s="369"/>
      <c r="BM219" s="369"/>
      <c r="BN219" s="369"/>
      <c r="BO219" s="369"/>
      <c r="BP219" s="369"/>
      <c r="BQ219" s="369"/>
      <c r="BR219" s="369"/>
      <c r="BS219" s="369"/>
      <c r="BT219" s="369"/>
      <c r="BU219" s="369"/>
      <c r="BV219" s="369"/>
      <c r="BW219" s="369"/>
      <c r="BX219" s="369"/>
      <c r="BY219" s="369"/>
      <c r="BZ219" s="369"/>
      <c r="CA219" s="369"/>
      <c r="CB219" s="369"/>
      <c r="CC219" s="369"/>
      <c r="CD219" s="369"/>
      <c r="CE219" s="369"/>
      <c r="CF219" s="369"/>
      <c r="CG219" s="369"/>
      <c r="CH219" s="369"/>
      <c r="CI219" s="369"/>
      <c r="CJ219" s="369"/>
      <c r="CK219" s="369"/>
      <c r="CL219" s="369"/>
      <c r="CM219" s="369"/>
      <c r="CN219" s="369"/>
      <c r="CO219" s="369"/>
      <c r="CP219" s="369"/>
      <c r="CQ219" s="369"/>
      <c r="CR219" s="369"/>
      <c r="CS219" s="369"/>
      <c r="CT219" s="369"/>
      <c r="CU219" s="369"/>
      <c r="CV219" s="369"/>
      <c r="CW219" s="369"/>
      <c r="CX219" s="369"/>
      <c r="CY219" s="369"/>
      <c r="CZ219" s="369"/>
      <c r="DA219" s="369"/>
      <c r="DB219" s="369"/>
      <c r="DC219" s="369"/>
      <c r="DD219" s="369"/>
      <c r="DE219" s="369"/>
      <c r="DF219" s="369"/>
      <c r="DG219" s="369"/>
      <c r="DH219" s="369"/>
      <c r="DI219" s="369"/>
      <c r="DJ219" s="369"/>
      <c r="DK219" s="369"/>
      <c r="DL219" s="369"/>
      <c r="DM219" s="369"/>
      <c r="DN219" s="369"/>
      <c r="DO219" s="369"/>
      <c r="DP219" s="369"/>
      <c r="DQ219" s="369"/>
      <c r="DR219" s="369"/>
      <c r="DS219" s="369"/>
      <c r="DT219" s="369"/>
      <c r="DU219" s="369"/>
      <c r="DV219" s="369"/>
      <c r="DW219" s="369"/>
      <c r="DX219" s="369"/>
      <c r="DY219" s="369"/>
      <c r="DZ219" s="369"/>
      <c r="EA219" s="369"/>
      <c r="EB219" s="369"/>
      <c r="EC219" s="369"/>
      <c r="ED219" s="369"/>
      <c r="EE219" s="369"/>
      <c r="EF219" s="369"/>
      <c r="EG219" s="369"/>
      <c r="EH219" s="369"/>
      <c r="EI219" s="369"/>
      <c r="EJ219" s="369"/>
      <c r="EK219" s="369"/>
      <c r="EL219" s="369"/>
      <c r="EM219" s="369"/>
      <c r="EN219" s="369"/>
      <c r="EO219" s="369"/>
      <c r="EP219" s="369"/>
      <c r="EQ219" s="369"/>
      <c r="ER219" s="369"/>
      <c r="ES219" s="369"/>
      <c r="ET219" s="369"/>
      <c r="EU219" s="369"/>
      <c r="EV219" s="369"/>
      <c r="EW219" s="369"/>
      <c r="EX219" s="369"/>
      <c r="EY219" s="369"/>
      <c r="EZ219" s="369"/>
      <c r="FA219" s="369"/>
      <c r="FB219" s="369"/>
      <c r="FC219" s="369"/>
      <c r="FD219" s="369"/>
      <c r="FE219" s="369"/>
      <c r="FF219" s="369"/>
      <c r="FG219" s="369"/>
      <c r="FH219" s="369"/>
      <c r="FI219" s="369"/>
      <c r="FJ219" s="369"/>
      <c r="FK219" s="369"/>
      <c r="FL219" s="369"/>
      <c r="FM219" s="369"/>
      <c r="FN219" s="369"/>
      <c r="FO219" s="369"/>
      <c r="FP219" s="369"/>
      <c r="FQ219" s="369"/>
      <c r="FR219" s="369"/>
      <c r="FS219" s="369"/>
      <c r="FT219" s="369"/>
      <c r="FU219" s="369"/>
      <c r="FV219" s="369"/>
      <c r="FW219" s="369"/>
      <c r="FX219" s="369"/>
      <c r="FY219" s="369"/>
      <c r="FZ219" s="369"/>
      <c r="GA219" s="369"/>
      <c r="GB219" s="369"/>
      <c r="GC219" s="369"/>
      <c r="GD219" s="369"/>
      <c r="GE219" s="369"/>
      <c r="GF219" s="369"/>
      <c r="GG219" s="369"/>
      <c r="GH219" s="369"/>
      <c r="GI219" s="369"/>
      <c r="GJ219" s="369"/>
      <c r="GK219" s="369"/>
      <c r="GL219" s="369"/>
      <c r="GM219" s="369"/>
      <c r="GN219" s="369"/>
      <c r="GO219" s="369"/>
      <c r="GP219" s="369"/>
      <c r="GQ219" s="369"/>
      <c r="GR219" s="369"/>
      <c r="GS219" s="369"/>
      <c r="GT219" s="369"/>
      <c r="GU219" s="369"/>
      <c r="GV219" s="369"/>
      <c r="GW219" s="369"/>
      <c r="GX219" s="369"/>
      <c r="GY219" s="369"/>
      <c r="GZ219" s="369"/>
      <c r="HA219" s="369"/>
      <c r="HB219" s="369"/>
      <c r="HC219" s="369"/>
      <c r="HD219" s="369"/>
      <c r="HE219" s="369"/>
      <c r="HF219" s="369"/>
      <c r="HG219" s="369"/>
      <c r="HH219" s="369"/>
      <c r="HI219" s="369"/>
      <c r="HJ219" s="369"/>
      <c r="HK219" s="369"/>
      <c r="HL219" s="369"/>
      <c r="HM219" s="369"/>
      <c r="HN219" s="369"/>
      <c r="HO219" s="369"/>
      <c r="HP219" s="369"/>
      <c r="HQ219" s="369"/>
      <c r="HR219" s="369"/>
      <c r="HS219" s="369"/>
      <c r="HT219" s="369"/>
      <c r="HU219" s="369"/>
      <c r="HV219" s="369"/>
      <c r="HW219" s="369"/>
      <c r="HX219" s="369"/>
      <c r="HY219" s="369"/>
      <c r="HZ219" s="369"/>
      <c r="IA219" s="369"/>
      <c r="IB219" s="369"/>
      <c r="IC219" s="369"/>
      <c r="ID219" s="369"/>
      <c r="IE219" s="369"/>
      <c r="IF219" s="369"/>
      <c r="IG219" s="369"/>
      <c r="IH219" s="369"/>
      <c r="II219" s="369"/>
      <c r="IJ219" s="369"/>
      <c r="IK219" s="369"/>
      <c r="IL219" s="369"/>
      <c r="IM219" s="369"/>
      <c r="IN219" s="369"/>
      <c r="IO219" s="369"/>
      <c r="IP219" s="369"/>
      <c r="IQ219" s="369"/>
      <c r="IR219" s="369"/>
      <c r="IS219" s="369"/>
      <c r="IT219" s="369"/>
      <c r="IU219" s="369"/>
      <c r="IV219" s="369"/>
      <c r="IW219" s="369"/>
      <c r="IX219" s="369"/>
      <c r="IY219" s="369"/>
      <c r="IZ219" s="369"/>
      <c r="JA219" s="369"/>
      <c r="JB219" s="369"/>
      <c r="JC219" s="369"/>
      <c r="JD219" s="369"/>
      <c r="JE219" s="369"/>
      <c r="JF219" s="369"/>
      <c r="JG219" s="369"/>
      <c r="JH219" s="369"/>
      <c r="JI219" s="369"/>
      <c r="JJ219" s="369"/>
      <c r="JK219" s="369"/>
      <c r="JL219" s="369"/>
      <c r="JM219" s="369"/>
      <c r="JN219" s="369"/>
      <c r="JO219" s="369"/>
      <c r="JP219" s="369"/>
      <c r="JQ219" s="369"/>
      <c r="JR219" s="369"/>
      <c r="JS219" s="369"/>
      <c r="JT219" s="369"/>
      <c r="JU219" s="369"/>
      <c r="JV219" s="369"/>
      <c r="JW219" s="369"/>
      <c r="JX219" s="369"/>
      <c r="JY219" s="369"/>
      <c r="JZ219" s="369"/>
      <c r="KA219" s="369"/>
      <c r="KB219" s="369"/>
      <c r="KC219" s="369"/>
      <c r="KD219" s="369"/>
      <c r="KE219" s="369"/>
      <c r="KF219" s="369"/>
      <c r="KG219" s="369"/>
      <c r="KH219" s="369"/>
      <c r="KI219" s="369"/>
      <c r="KJ219" s="369"/>
      <c r="KK219" s="369"/>
      <c r="KL219" s="369"/>
      <c r="KM219" s="369"/>
      <c r="KN219" s="369"/>
      <c r="KO219" s="369"/>
      <c r="KP219" s="369"/>
      <c r="KQ219" s="369"/>
      <c r="KR219" s="369"/>
      <c r="KS219" s="369"/>
      <c r="KT219" s="369"/>
      <c r="KU219" s="369"/>
      <c r="KV219" s="369"/>
      <c r="KW219" s="369"/>
      <c r="KX219" s="369"/>
      <c r="KY219" s="369"/>
      <c r="KZ219" s="369"/>
      <c r="LA219" s="369"/>
      <c r="LB219" s="369"/>
      <c r="LC219" s="369"/>
      <c r="LD219" s="369"/>
      <c r="LE219" s="369"/>
      <c r="LF219" s="369"/>
      <c r="LG219" s="369"/>
      <c r="LH219" s="369"/>
      <c r="LI219" s="369"/>
      <c r="LJ219" s="369"/>
      <c r="LK219" s="369"/>
      <c r="LL219" s="369"/>
      <c r="LM219" s="369"/>
      <c r="LN219" s="369"/>
      <c r="LO219" s="369"/>
      <c r="LP219" s="369"/>
      <c r="LQ219" s="369"/>
      <c r="LR219" s="369"/>
      <c r="LS219" s="369"/>
      <c r="LT219" s="369"/>
      <c r="LU219" s="369"/>
      <c r="LV219" s="369"/>
      <c r="LW219" s="369"/>
      <c r="LX219" s="369"/>
      <c r="LY219" s="369"/>
      <c r="LZ219" s="369"/>
      <c r="MA219" s="369"/>
      <c r="MB219" s="369"/>
      <c r="MC219" s="369"/>
      <c r="MD219" s="369"/>
      <c r="ME219" s="369"/>
      <c r="MF219" s="369"/>
      <c r="MG219" s="369"/>
      <c r="MH219" s="369"/>
      <c r="MI219" s="369"/>
      <c r="MJ219" s="369"/>
      <c r="MK219" s="369"/>
      <c r="ML219" s="369"/>
      <c r="MM219" s="369"/>
      <c r="MN219" s="369"/>
      <c r="MO219" s="369"/>
      <c r="MP219" s="369"/>
      <c r="MQ219" s="369"/>
      <c r="MR219" s="369"/>
      <c r="MS219" s="369"/>
      <c r="MT219" s="369"/>
      <c r="MU219" s="369"/>
      <c r="MV219" s="369"/>
      <c r="MW219" s="369"/>
      <c r="MX219" s="369"/>
      <c r="MY219" s="369"/>
      <c r="MZ219" s="369"/>
      <c r="NA219" s="369"/>
      <c r="NB219" s="369"/>
      <c r="NC219" s="369"/>
      <c r="ND219" s="369"/>
      <c r="NE219" s="369"/>
      <c r="NF219" s="369"/>
      <c r="NG219" s="369"/>
      <c r="NH219" s="369"/>
      <c r="NI219" s="369"/>
      <c r="NJ219" s="369"/>
      <c r="NK219" s="369"/>
      <c r="NL219" s="369"/>
      <c r="NM219" s="369"/>
      <c r="NN219" s="369"/>
      <c r="NO219" s="369"/>
      <c r="NP219" s="369"/>
      <c r="NQ219" s="369"/>
      <c r="NR219" s="369"/>
      <c r="NS219" s="369"/>
      <c r="NT219" s="369"/>
      <c r="NU219" s="369"/>
      <c r="NV219" s="369"/>
      <c r="NW219" s="369"/>
      <c r="NX219" s="369"/>
      <c r="NY219" s="369"/>
      <c r="NZ219" s="369"/>
      <c r="OA219" s="369"/>
      <c r="OB219" s="369"/>
      <c r="OC219" s="369"/>
      <c r="OD219" s="369"/>
      <c r="OE219" s="369"/>
      <c r="OF219" s="369"/>
      <c r="OG219" s="369"/>
      <c r="OH219" s="369"/>
      <c r="OI219" s="369"/>
      <c r="OJ219" s="369"/>
      <c r="OK219" s="369"/>
      <c r="OL219" s="369"/>
      <c r="OM219" s="369"/>
      <c r="ON219" s="369"/>
      <c r="OO219" s="369"/>
      <c r="OP219" s="369"/>
      <c r="OQ219" s="369"/>
      <c r="OR219" s="369"/>
      <c r="OS219" s="369"/>
      <c r="OT219" s="369"/>
      <c r="OU219" s="369"/>
      <c r="OV219" s="369"/>
      <c r="OW219" s="369"/>
      <c r="OX219" s="369"/>
      <c r="OY219" s="369"/>
      <c r="OZ219" s="369"/>
      <c r="PA219" s="369"/>
      <c r="PB219" s="369"/>
      <c r="PC219" s="369"/>
      <c r="PD219" s="369"/>
      <c r="PE219" s="369"/>
      <c r="PF219" s="369"/>
      <c r="PG219" s="369"/>
      <c r="PH219" s="369"/>
      <c r="PI219" s="369"/>
      <c r="PJ219" s="369"/>
      <c r="PK219" s="369"/>
      <c r="PL219" s="369"/>
      <c r="PM219" s="369"/>
      <c r="PN219" s="369"/>
      <c r="PO219" s="369"/>
      <c r="PP219" s="369"/>
      <c r="PQ219" s="369"/>
      <c r="PR219" s="369"/>
      <c r="PS219" s="369"/>
      <c r="PT219" s="369"/>
      <c r="PU219" s="369"/>
      <c r="PV219" s="369"/>
      <c r="PW219" s="369"/>
      <c r="PX219" s="369"/>
      <c r="PY219" s="369"/>
      <c r="PZ219" s="369"/>
      <c r="QA219" s="369"/>
      <c r="QB219" s="369"/>
      <c r="QC219" s="369"/>
      <c r="QD219" s="369"/>
      <c r="QE219" s="369"/>
      <c r="QF219" s="369"/>
      <c r="QG219" s="369"/>
      <c r="QH219" s="369"/>
      <c r="QI219" s="369"/>
      <c r="QJ219" s="369"/>
      <c r="QK219" s="369"/>
      <c r="QL219" s="369"/>
      <c r="QM219" s="369"/>
      <c r="QN219" s="369"/>
      <c r="QO219" s="369"/>
      <c r="QP219" s="369"/>
      <c r="QQ219" s="369"/>
      <c r="QR219" s="369"/>
      <c r="QS219" s="369"/>
      <c r="QT219" s="369"/>
      <c r="QU219" s="369"/>
      <c r="QV219" s="369"/>
      <c r="QW219" s="369"/>
      <c r="QX219" s="369"/>
      <c r="QY219" s="369"/>
      <c r="QZ219" s="369"/>
      <c r="RA219" s="369"/>
      <c r="RB219" s="369"/>
      <c r="RC219" s="369"/>
      <c r="RD219" s="369"/>
      <c r="RE219" s="369"/>
      <c r="RF219" s="369"/>
      <c r="RG219" s="369"/>
      <c r="RH219" s="369"/>
      <c r="RI219" s="369"/>
      <c r="RJ219" s="369"/>
      <c r="RK219" s="369"/>
      <c r="RL219" s="369"/>
      <c r="RM219" s="369"/>
      <c r="RN219" s="369"/>
      <c r="RO219" s="369"/>
      <c r="RP219" s="369"/>
      <c r="RQ219" s="369"/>
      <c r="RR219" s="369"/>
      <c r="RS219" s="369"/>
      <c r="RT219" s="369"/>
      <c r="RU219" s="369"/>
      <c r="RV219" s="369"/>
      <c r="RW219" s="369"/>
      <c r="RX219" s="369"/>
      <c r="RY219" s="369"/>
      <c r="RZ219" s="369"/>
      <c r="SA219" s="369"/>
      <c r="SB219" s="369"/>
      <c r="SC219" s="369"/>
      <c r="SD219" s="369"/>
      <c r="SE219" s="369"/>
      <c r="SF219" s="369"/>
      <c r="SG219" s="369"/>
      <c r="SH219" s="369"/>
      <c r="SI219" s="369"/>
      <c r="SJ219" s="369"/>
      <c r="SK219" s="369"/>
      <c r="SL219" s="369"/>
      <c r="SM219" s="369"/>
      <c r="SN219" s="369"/>
      <c r="SO219" s="369"/>
      <c r="SP219" s="369"/>
      <c r="SQ219" s="369"/>
      <c r="SR219" s="369"/>
      <c r="SS219" s="369"/>
      <c r="ST219" s="369"/>
      <c r="SU219" s="369"/>
      <c r="SV219" s="369"/>
      <c r="SW219" s="369"/>
      <c r="SX219" s="369"/>
      <c r="SY219" s="369"/>
      <c r="SZ219" s="369"/>
      <c r="TA219" s="369"/>
      <c r="TB219" s="369"/>
      <c r="TC219" s="369"/>
      <c r="TD219" s="369"/>
      <c r="TE219" s="369"/>
      <c r="TF219" s="369"/>
      <c r="TG219" s="369"/>
      <c r="TH219" s="369"/>
      <c r="TI219" s="369"/>
      <c r="TJ219" s="369"/>
      <c r="TK219" s="369"/>
      <c r="TL219" s="369"/>
      <c r="TM219" s="369"/>
      <c r="TN219" s="369"/>
      <c r="TO219" s="369"/>
      <c r="TP219" s="369"/>
      <c r="TQ219" s="369"/>
      <c r="TR219" s="369"/>
      <c r="TS219" s="369"/>
      <c r="TT219" s="369"/>
      <c r="TU219" s="369"/>
      <c r="TV219" s="369"/>
      <c r="TW219" s="369"/>
      <c r="TX219" s="369"/>
      <c r="TY219" s="369"/>
      <c r="TZ219" s="369"/>
      <c r="UA219" s="369"/>
      <c r="UB219" s="369"/>
      <c r="UC219" s="369"/>
      <c r="UD219" s="369"/>
      <c r="UE219" s="369"/>
      <c r="UF219" s="369"/>
      <c r="UG219" s="369"/>
      <c r="UH219" s="369"/>
      <c r="UI219" s="369"/>
      <c r="UJ219" s="369"/>
      <c r="UK219" s="369"/>
      <c r="UL219" s="369"/>
      <c r="UM219" s="369"/>
      <c r="UN219" s="369"/>
      <c r="UO219" s="369"/>
      <c r="UP219" s="369"/>
      <c r="UQ219" s="369"/>
      <c r="UR219" s="369"/>
      <c r="US219" s="369"/>
      <c r="UT219" s="369"/>
      <c r="UU219" s="369"/>
      <c r="UV219" s="369"/>
      <c r="UW219" s="369"/>
      <c r="UX219" s="369"/>
      <c r="UY219" s="369"/>
      <c r="UZ219" s="369"/>
      <c r="VA219" s="369"/>
      <c r="VB219" s="369"/>
      <c r="VC219" s="369"/>
      <c r="VD219" s="369"/>
      <c r="VE219" s="369"/>
      <c r="VF219" s="369"/>
      <c r="VG219" s="369"/>
      <c r="VH219" s="369"/>
      <c r="VI219" s="369"/>
      <c r="VJ219" s="369"/>
      <c r="VK219" s="369"/>
      <c r="VL219" s="369"/>
      <c r="VM219" s="369"/>
      <c r="VN219" s="369"/>
      <c r="VO219" s="369"/>
      <c r="VP219" s="369"/>
      <c r="VQ219" s="369"/>
      <c r="VR219" s="369"/>
      <c r="VS219" s="369"/>
      <c r="VT219" s="369"/>
      <c r="VU219" s="369"/>
      <c r="VV219" s="369"/>
      <c r="VW219" s="369"/>
      <c r="VX219" s="369"/>
      <c r="VY219" s="369"/>
      <c r="VZ219" s="369"/>
      <c r="WA219" s="369"/>
      <c r="WB219" s="369"/>
      <c r="WC219" s="369"/>
      <c r="WD219" s="369"/>
      <c r="WE219" s="369"/>
      <c r="WF219" s="369"/>
      <c r="WG219" s="369"/>
      <c r="WH219" s="369"/>
      <c r="WI219" s="369"/>
      <c r="WJ219" s="369"/>
      <c r="WK219" s="369"/>
      <c r="WL219" s="369"/>
      <c r="WM219" s="369"/>
      <c r="WN219" s="369"/>
      <c r="WO219" s="369"/>
      <c r="WP219" s="369"/>
      <c r="WQ219" s="369"/>
      <c r="WR219" s="369"/>
      <c r="WS219" s="369"/>
      <c r="WT219" s="369"/>
      <c r="WU219" s="369"/>
      <c r="WV219" s="369"/>
      <c r="WW219" s="369"/>
      <c r="WX219" s="369"/>
      <c r="WY219" s="369"/>
      <c r="WZ219" s="369"/>
      <c r="XA219" s="369"/>
      <c r="XB219" s="369"/>
      <c r="XC219" s="369"/>
      <c r="XD219" s="369"/>
      <c r="XE219" s="369"/>
      <c r="XF219" s="369"/>
      <c r="XG219" s="369"/>
      <c r="XH219" s="369"/>
      <c r="XI219" s="369"/>
      <c r="XJ219" s="369"/>
      <c r="XK219" s="369"/>
      <c r="XL219" s="369"/>
      <c r="XM219" s="369"/>
      <c r="XN219" s="369"/>
      <c r="XO219" s="369"/>
      <c r="XP219" s="369"/>
      <c r="XQ219" s="369"/>
      <c r="XR219" s="369"/>
      <c r="XS219" s="369"/>
      <c r="XT219" s="369"/>
      <c r="XU219" s="369"/>
      <c r="XV219" s="369"/>
      <c r="XW219" s="369"/>
      <c r="XX219" s="369"/>
      <c r="XY219" s="369"/>
      <c r="XZ219" s="369"/>
      <c r="YA219" s="369"/>
      <c r="YB219" s="369"/>
      <c r="YC219" s="369"/>
      <c r="YD219" s="369"/>
      <c r="YE219" s="369"/>
      <c r="YF219" s="369"/>
      <c r="YG219" s="369"/>
      <c r="YH219" s="369"/>
      <c r="YI219" s="369"/>
      <c r="YJ219" s="369"/>
      <c r="YK219" s="369"/>
      <c r="YL219" s="369"/>
      <c r="YM219" s="369"/>
      <c r="YN219" s="369"/>
      <c r="YO219" s="369"/>
      <c r="YP219" s="369"/>
      <c r="YQ219" s="369"/>
      <c r="YR219" s="369"/>
      <c r="YS219" s="369"/>
      <c r="YT219" s="369"/>
      <c r="YU219" s="369"/>
      <c r="YV219" s="369"/>
      <c r="YW219" s="369"/>
      <c r="YX219" s="369"/>
      <c r="YY219" s="369"/>
      <c r="YZ219" s="369"/>
      <c r="ZA219" s="369"/>
      <c r="ZB219" s="369"/>
      <c r="ZC219" s="369"/>
      <c r="ZD219" s="369"/>
      <c r="ZE219" s="369"/>
      <c r="ZF219" s="369"/>
      <c r="ZG219" s="369"/>
      <c r="ZH219" s="369"/>
      <c r="ZI219" s="369"/>
      <c r="ZJ219" s="369"/>
      <c r="ZK219" s="369"/>
      <c r="ZL219" s="369"/>
      <c r="ZM219" s="369"/>
      <c r="ZN219" s="369"/>
      <c r="ZO219" s="369"/>
      <c r="ZP219" s="369"/>
      <c r="ZQ219" s="369"/>
      <c r="ZR219" s="369"/>
      <c r="ZS219" s="369"/>
      <c r="ZT219" s="369"/>
      <c r="ZU219" s="369"/>
      <c r="ZV219" s="369"/>
      <c r="ZW219" s="369"/>
      <c r="ZX219" s="369"/>
      <c r="ZY219" s="369"/>
      <c r="ZZ219" s="369"/>
      <c r="AAA219" s="369"/>
      <c r="AAB219" s="369"/>
      <c r="AAC219" s="369"/>
      <c r="AAD219" s="369"/>
      <c r="AAE219" s="369"/>
      <c r="AAF219" s="369"/>
      <c r="AAG219" s="369"/>
      <c r="AAH219" s="369"/>
      <c r="AAI219" s="369"/>
      <c r="AAJ219" s="369"/>
      <c r="AAK219" s="369"/>
      <c r="AAL219" s="369"/>
      <c r="AAM219" s="369"/>
      <c r="AAN219" s="369"/>
      <c r="AAO219" s="369"/>
      <c r="AAP219" s="369"/>
      <c r="AAQ219" s="369"/>
      <c r="AAR219" s="369"/>
      <c r="AAS219" s="369"/>
      <c r="AAT219" s="369"/>
      <c r="AAU219" s="369"/>
      <c r="AAV219" s="369"/>
      <c r="AAW219" s="369"/>
      <c r="AAX219" s="369"/>
      <c r="AAY219" s="369"/>
      <c r="AAZ219" s="369"/>
      <c r="ABA219" s="369"/>
      <c r="ABB219" s="369"/>
      <c r="ABC219" s="369"/>
      <c r="ABD219" s="369"/>
      <c r="ABE219" s="369"/>
      <c r="ABF219" s="369"/>
      <c r="ABG219" s="369"/>
      <c r="ABH219" s="369"/>
      <c r="ABI219" s="369"/>
      <c r="ABJ219" s="369"/>
      <c r="ABK219" s="369"/>
      <c r="ABL219" s="369"/>
      <c r="ABM219" s="369"/>
      <c r="ABN219" s="369"/>
      <c r="ABO219" s="369"/>
      <c r="ABP219" s="369"/>
      <c r="ABQ219" s="369"/>
      <c r="ABR219" s="369"/>
      <c r="ABS219" s="369"/>
      <c r="ABT219" s="369"/>
      <c r="ABU219" s="369"/>
      <c r="ABV219" s="369"/>
      <c r="ABW219" s="369"/>
      <c r="ABX219" s="369"/>
      <c r="ABY219" s="369"/>
      <c r="ABZ219" s="369"/>
      <c r="ACA219" s="369"/>
      <c r="ACB219" s="369"/>
      <c r="ACC219" s="369"/>
      <c r="ACD219" s="369"/>
      <c r="ACE219" s="369"/>
      <c r="ACF219" s="369"/>
      <c r="ACG219" s="369"/>
      <c r="ACH219" s="369"/>
      <c r="ACI219" s="369"/>
      <c r="ACJ219" s="369"/>
      <c r="ACK219" s="369"/>
      <c r="ACL219" s="369"/>
      <c r="ACM219" s="369"/>
      <c r="ACN219" s="369"/>
      <c r="ACO219" s="369"/>
      <c r="ACP219" s="369"/>
      <c r="ACQ219" s="369"/>
      <c r="ACR219" s="369"/>
      <c r="ACS219" s="369"/>
      <c r="ACT219" s="369"/>
      <c r="ACU219" s="369"/>
      <c r="ACV219" s="369"/>
      <c r="ACW219" s="369"/>
      <c r="ACX219" s="369"/>
      <c r="ACY219" s="369"/>
      <c r="ACZ219" s="369"/>
      <c r="ADA219" s="369"/>
      <c r="ADB219" s="369"/>
      <c r="ADC219" s="369"/>
      <c r="ADD219" s="369"/>
      <c r="ADE219" s="369"/>
      <c r="ADF219" s="369"/>
      <c r="ADG219" s="369"/>
      <c r="ADH219" s="369"/>
      <c r="ADI219" s="369"/>
      <c r="ADJ219" s="369"/>
      <c r="ADK219" s="369"/>
      <c r="ADL219" s="369"/>
      <c r="ADM219" s="369"/>
      <c r="ADN219" s="369"/>
      <c r="ADO219" s="369"/>
      <c r="ADP219" s="369"/>
      <c r="ADQ219" s="369"/>
      <c r="ADR219" s="369"/>
      <c r="ADS219" s="369"/>
      <c r="ADT219" s="369"/>
      <c r="ADU219" s="369"/>
      <c r="ADV219" s="369"/>
      <c r="ADW219" s="369"/>
      <c r="ADX219" s="369"/>
      <c r="ADY219" s="369"/>
      <c r="ADZ219" s="369"/>
      <c r="AEA219" s="369"/>
      <c r="AEB219" s="369"/>
      <c r="AEC219" s="369"/>
      <c r="AED219" s="369"/>
      <c r="AEE219" s="369"/>
      <c r="AEF219" s="369"/>
      <c r="AEG219" s="369"/>
      <c r="AEH219" s="369"/>
      <c r="AEI219" s="369"/>
      <c r="AEJ219" s="369"/>
      <c r="AEK219" s="369"/>
      <c r="AEL219" s="369"/>
      <c r="AEM219" s="369"/>
      <c r="AEN219" s="369"/>
      <c r="AEO219" s="369"/>
      <c r="AEP219" s="369"/>
      <c r="AEQ219" s="369"/>
      <c r="AER219" s="369"/>
      <c r="AES219" s="369"/>
      <c r="AET219" s="369"/>
      <c r="AEU219" s="369"/>
      <c r="AEV219" s="369"/>
      <c r="AEW219" s="369"/>
      <c r="AEX219" s="369"/>
      <c r="AEY219" s="369"/>
      <c r="AEZ219" s="369"/>
      <c r="AFA219" s="369"/>
      <c r="AFB219" s="369"/>
      <c r="AFC219" s="369"/>
      <c r="AFD219" s="369"/>
      <c r="AFE219" s="369"/>
      <c r="AFF219" s="369"/>
      <c r="AFG219" s="369"/>
      <c r="AFH219" s="369"/>
      <c r="AFI219" s="369"/>
      <c r="AFJ219" s="369"/>
      <c r="AFK219" s="369"/>
      <c r="AFL219" s="369"/>
      <c r="AFM219" s="369"/>
      <c r="AFN219" s="369"/>
      <c r="AFO219" s="369"/>
      <c r="AFP219" s="369"/>
      <c r="AFQ219" s="369"/>
      <c r="AFR219" s="369"/>
      <c r="AFS219" s="369"/>
      <c r="AFT219" s="369"/>
      <c r="AFU219" s="369"/>
      <c r="AFV219" s="369"/>
      <c r="AFW219" s="369"/>
      <c r="AFX219" s="369"/>
      <c r="AFY219" s="369"/>
      <c r="AFZ219" s="369"/>
      <c r="AGA219" s="369"/>
      <c r="AGB219" s="369"/>
      <c r="AGC219" s="369"/>
      <c r="AGD219" s="369"/>
      <c r="AGE219" s="369"/>
      <c r="AGF219" s="369"/>
      <c r="AGG219" s="369"/>
      <c r="AGH219" s="369"/>
      <c r="AGI219" s="369"/>
      <c r="AGJ219" s="369"/>
      <c r="AGK219" s="369"/>
      <c r="AGL219" s="369"/>
      <c r="AGM219" s="369"/>
      <c r="AGN219" s="369"/>
      <c r="AGO219" s="369"/>
      <c r="AGP219" s="369"/>
      <c r="AGQ219" s="369"/>
      <c r="AGR219" s="369"/>
      <c r="AGS219" s="369"/>
      <c r="AGT219" s="369"/>
      <c r="AGU219" s="369"/>
      <c r="AGV219" s="369"/>
      <c r="AGW219" s="369"/>
      <c r="AGX219" s="369"/>
      <c r="AGY219" s="369"/>
      <c r="AGZ219" s="369"/>
      <c r="AHA219" s="369"/>
      <c r="AHB219" s="369"/>
      <c r="AHC219" s="369"/>
      <c r="AHD219" s="369"/>
      <c r="AHE219" s="369"/>
      <c r="AHF219" s="369"/>
      <c r="AHG219" s="369"/>
      <c r="AHH219" s="369"/>
      <c r="AHI219" s="369"/>
      <c r="AHJ219" s="369"/>
      <c r="AHK219" s="369"/>
      <c r="AHL219" s="369"/>
      <c r="AHM219" s="369"/>
      <c r="AHN219" s="369"/>
      <c r="AHO219" s="369"/>
      <c r="AHP219" s="369"/>
      <c r="AHQ219" s="369"/>
      <c r="AHR219" s="369"/>
      <c r="AHS219" s="369"/>
      <c r="AHT219" s="369"/>
      <c r="AHU219" s="369"/>
      <c r="AHV219" s="369"/>
      <c r="AHW219" s="369"/>
      <c r="AHX219" s="369"/>
      <c r="AHY219" s="369"/>
      <c r="AHZ219" s="369"/>
      <c r="AIA219" s="369"/>
      <c r="AIB219" s="369"/>
      <c r="AIC219" s="369"/>
      <c r="AID219" s="369"/>
      <c r="AIE219" s="369"/>
      <c r="AIF219" s="369"/>
      <c r="AIG219" s="369"/>
      <c r="AIH219" s="369"/>
      <c r="AII219" s="369"/>
      <c r="AIJ219" s="369"/>
      <c r="AIK219" s="369"/>
      <c r="AIL219" s="369"/>
      <c r="AIM219" s="369"/>
      <c r="AIN219" s="369"/>
      <c r="AIO219" s="369"/>
      <c r="AIP219" s="369"/>
      <c r="AIQ219" s="369"/>
      <c r="AIR219" s="369"/>
      <c r="AIS219" s="369"/>
      <c r="AIT219" s="369"/>
      <c r="AIU219" s="369"/>
      <c r="AIV219" s="369"/>
      <c r="AIW219" s="369"/>
      <c r="AIX219" s="369"/>
      <c r="AIY219" s="369"/>
      <c r="AIZ219" s="369"/>
      <c r="AJA219" s="369"/>
      <c r="AJB219" s="369"/>
      <c r="AJC219" s="369"/>
      <c r="AJD219" s="369"/>
      <c r="AJE219" s="369"/>
      <c r="AJF219" s="369"/>
      <c r="AJG219" s="369"/>
      <c r="AJH219" s="369"/>
      <c r="AJI219" s="369"/>
      <c r="AJJ219" s="369"/>
      <c r="AJK219" s="369"/>
      <c r="AJL219" s="369"/>
      <c r="AJM219" s="369"/>
      <c r="AJN219" s="369"/>
      <c r="AJO219" s="369"/>
      <c r="AJP219" s="369"/>
      <c r="AJQ219" s="369"/>
      <c r="AJR219" s="369"/>
      <c r="AJS219" s="369"/>
      <c r="AJT219" s="369"/>
      <c r="AJU219" s="369"/>
      <c r="AJV219" s="369"/>
      <c r="AJW219" s="369"/>
      <c r="AJX219" s="369"/>
      <c r="AJY219" s="369"/>
      <c r="AJZ219" s="369"/>
      <c r="AKA219" s="369"/>
      <c r="AKB219" s="369"/>
      <c r="AKC219" s="369"/>
      <c r="AKD219" s="369"/>
      <c r="AKE219" s="369"/>
      <c r="AKF219" s="369"/>
      <c r="AKG219" s="369"/>
      <c r="AKH219" s="369"/>
      <c r="AKI219" s="369"/>
      <c r="AKJ219" s="369"/>
      <c r="AKK219" s="369"/>
      <c r="AKL219" s="369"/>
      <c r="AKM219" s="369"/>
      <c r="AKN219" s="369"/>
      <c r="AKO219" s="369"/>
      <c r="AKP219" s="369"/>
      <c r="AKQ219" s="369"/>
      <c r="AKR219" s="369"/>
      <c r="AKS219" s="369"/>
      <c r="AKT219" s="369"/>
      <c r="AKU219" s="369"/>
      <c r="AKV219" s="369"/>
      <c r="AKW219" s="369"/>
      <c r="AKX219" s="369"/>
      <c r="AKY219" s="369"/>
      <c r="AKZ219" s="369"/>
      <c r="ALA219" s="369"/>
      <c r="ALB219" s="369"/>
      <c r="ALC219" s="369"/>
      <c r="ALD219" s="369"/>
      <c r="ALE219" s="369"/>
      <c r="ALF219" s="369"/>
      <c r="ALG219" s="369"/>
      <c r="ALH219" s="369"/>
      <c r="ALI219" s="369"/>
      <c r="ALJ219" s="369"/>
      <c r="ALK219" s="369"/>
      <c r="ALL219" s="369"/>
      <c r="ALM219" s="369"/>
      <c r="ALN219" s="369"/>
      <c r="ALO219" s="369"/>
      <c r="ALP219" s="369"/>
      <c r="ALQ219" s="369"/>
      <c r="ALR219" s="369"/>
      <c r="ALS219" s="369"/>
      <c r="ALT219" s="369"/>
      <c r="ALU219" s="369"/>
      <c r="ALV219" s="369"/>
      <c r="ALW219" s="369"/>
      <c r="ALX219" s="369"/>
      <c r="ALY219" s="369"/>
      <c r="ALZ219" s="369"/>
      <c r="AMA219" s="369"/>
      <c r="AMB219" s="369"/>
      <c r="AMC219" s="369"/>
      <c r="AMD219" s="369"/>
      <c r="AME219" s="369"/>
      <c r="AMF219" s="369"/>
      <c r="AMG219" s="369"/>
      <c r="AMH219" s="369"/>
      <c r="AMI219" s="369"/>
      <c r="AMJ219" s="369"/>
      <c r="AMK219" s="369"/>
      <c r="AML219" s="369"/>
      <c r="AMM219" s="369"/>
      <c r="AMN219" s="369"/>
      <c r="AMO219" s="369"/>
      <c r="AMP219" s="369"/>
      <c r="AMQ219" s="369"/>
      <c r="AMR219" s="369"/>
      <c r="AMS219" s="369"/>
      <c r="AMT219" s="369"/>
      <c r="AMU219" s="369"/>
      <c r="AMV219" s="369"/>
      <c r="AMW219" s="369"/>
      <c r="AMX219" s="369"/>
      <c r="AMY219" s="369"/>
      <c r="AMZ219" s="369"/>
      <c r="ANA219" s="369"/>
      <c r="ANB219" s="369"/>
      <c r="ANC219" s="369"/>
      <c r="AND219" s="369"/>
      <c r="ANE219" s="369"/>
      <c r="ANF219" s="369"/>
      <c r="ANG219" s="369"/>
      <c r="ANH219" s="369"/>
      <c r="ANI219" s="369"/>
      <c r="ANJ219" s="369"/>
      <c r="ANK219" s="369"/>
      <c r="ANL219" s="369"/>
      <c r="ANM219" s="369"/>
      <c r="ANN219" s="369"/>
      <c r="ANO219" s="369"/>
      <c r="ANP219" s="369"/>
      <c r="ANQ219" s="369"/>
      <c r="ANR219" s="369"/>
      <c r="ANS219" s="369"/>
      <c r="ANT219" s="369"/>
      <c r="ANU219" s="369"/>
      <c r="ANV219" s="369"/>
      <c r="ANW219" s="369"/>
      <c r="ANX219" s="369"/>
      <c r="ANY219" s="369"/>
      <c r="ANZ219" s="369"/>
      <c r="AOA219" s="369"/>
      <c r="AOB219" s="369"/>
      <c r="AOC219" s="369"/>
      <c r="AOD219" s="369"/>
      <c r="AOE219" s="369"/>
      <c r="AOF219" s="369"/>
      <c r="AOG219" s="369"/>
      <c r="AOH219" s="369"/>
      <c r="AOI219" s="369"/>
      <c r="AOJ219" s="369"/>
      <c r="AOK219" s="369"/>
      <c r="AOL219" s="369"/>
      <c r="AOM219" s="369"/>
      <c r="AON219" s="369"/>
      <c r="AOO219" s="369"/>
      <c r="AOP219" s="369"/>
      <c r="AOQ219" s="369"/>
      <c r="AOR219" s="369"/>
      <c r="AOS219" s="369"/>
      <c r="AOT219" s="369"/>
      <c r="AOU219" s="369"/>
      <c r="AOV219" s="369"/>
      <c r="AOW219" s="369"/>
      <c r="AOX219" s="369"/>
      <c r="AOY219" s="369"/>
      <c r="AOZ219" s="369"/>
      <c r="APA219" s="369"/>
      <c r="APB219" s="369"/>
      <c r="APC219" s="369"/>
      <c r="APD219" s="369"/>
      <c r="APE219" s="369"/>
      <c r="APF219" s="369"/>
      <c r="APG219" s="369"/>
      <c r="APH219" s="369"/>
      <c r="API219" s="369"/>
      <c r="APJ219" s="369"/>
      <c r="APK219" s="369"/>
      <c r="APL219" s="369"/>
      <c r="APM219" s="369"/>
      <c r="APN219" s="369"/>
      <c r="APO219" s="369"/>
      <c r="APP219" s="369"/>
      <c r="APQ219" s="369"/>
      <c r="APR219" s="369"/>
      <c r="APS219" s="369"/>
      <c r="APT219" s="369"/>
      <c r="APU219" s="369"/>
      <c r="APV219" s="369"/>
      <c r="APW219" s="369"/>
      <c r="APX219" s="369"/>
      <c r="APY219" s="369"/>
      <c r="APZ219" s="369"/>
      <c r="AQA219" s="369"/>
      <c r="AQB219" s="369"/>
      <c r="AQC219" s="369"/>
      <c r="AQD219" s="369"/>
      <c r="AQE219" s="369"/>
      <c r="AQF219" s="369"/>
      <c r="AQG219" s="369"/>
      <c r="AQH219" s="369"/>
      <c r="AQI219" s="369"/>
      <c r="AQJ219" s="369"/>
      <c r="AQK219" s="369"/>
      <c r="AQL219" s="369"/>
      <c r="AQM219" s="369"/>
      <c r="AQN219" s="369"/>
      <c r="AQO219" s="369"/>
      <c r="AQP219" s="369"/>
      <c r="AQQ219" s="369"/>
      <c r="AQR219" s="369"/>
      <c r="AQS219" s="369"/>
      <c r="AQT219" s="369"/>
      <c r="AQU219" s="369"/>
      <c r="AQV219" s="369"/>
      <c r="AQW219" s="369"/>
      <c r="AQX219" s="369"/>
      <c r="AQY219" s="369"/>
      <c r="AQZ219" s="369"/>
      <c r="ARA219" s="369"/>
      <c r="ARB219" s="369"/>
      <c r="ARC219" s="369"/>
      <c r="ARD219" s="369"/>
      <c r="ARE219" s="369"/>
      <c r="ARF219" s="369"/>
      <c r="ARG219" s="369"/>
      <c r="ARH219" s="369"/>
      <c r="ARI219" s="369"/>
      <c r="ARJ219" s="369"/>
      <c r="ARK219" s="369"/>
      <c r="ARL219" s="369"/>
      <c r="ARM219" s="369"/>
      <c r="ARN219" s="369"/>
      <c r="ARO219" s="369"/>
      <c r="ARP219" s="369"/>
      <c r="ARQ219" s="369"/>
      <c r="ARR219" s="369"/>
      <c r="ARS219" s="369"/>
      <c r="ART219" s="369"/>
      <c r="ARU219" s="369"/>
      <c r="ARV219" s="369"/>
      <c r="ARW219" s="369"/>
      <c r="ARX219" s="369"/>
      <c r="ARY219" s="369"/>
      <c r="ARZ219" s="369"/>
      <c r="ASA219" s="369"/>
      <c r="ASB219" s="369"/>
      <c r="ASC219" s="369"/>
      <c r="ASD219" s="369"/>
      <c r="ASE219" s="369"/>
      <c r="ASF219" s="369"/>
      <c r="ASG219" s="369"/>
      <c r="ASH219" s="369"/>
      <c r="ASI219" s="369"/>
      <c r="ASJ219" s="369"/>
      <c r="ASK219" s="369"/>
      <c r="ASL219" s="369"/>
      <c r="ASM219" s="369"/>
      <c r="ASN219" s="369"/>
      <c r="ASO219" s="369"/>
      <c r="ASP219" s="369"/>
      <c r="ASQ219" s="369"/>
      <c r="ASR219" s="369"/>
      <c r="ASS219" s="369"/>
      <c r="AST219" s="369"/>
      <c r="ASU219" s="369"/>
      <c r="ASV219" s="369"/>
      <c r="ASW219" s="369"/>
      <c r="ASX219" s="369"/>
      <c r="ASY219" s="369"/>
      <c r="ASZ219" s="369"/>
      <c r="ATA219" s="369"/>
      <c r="ATB219" s="369"/>
      <c r="ATC219" s="369"/>
      <c r="ATD219" s="369"/>
      <c r="ATE219" s="369"/>
      <c r="ATF219" s="369"/>
      <c r="ATG219" s="369"/>
      <c r="ATH219" s="369"/>
      <c r="ATI219" s="369"/>
      <c r="ATJ219" s="369"/>
      <c r="ATK219" s="369"/>
      <c r="ATL219" s="369"/>
      <c r="ATM219" s="369"/>
      <c r="ATN219" s="369"/>
      <c r="ATO219" s="369"/>
      <c r="ATP219" s="369"/>
      <c r="ATQ219" s="369"/>
      <c r="ATR219" s="369"/>
      <c r="ATS219" s="369"/>
      <c r="ATT219" s="369"/>
      <c r="ATU219" s="369"/>
      <c r="ATV219" s="369"/>
      <c r="ATW219" s="369"/>
      <c r="ATX219" s="369"/>
      <c r="ATY219" s="369"/>
      <c r="ATZ219" s="369"/>
      <c r="AUA219" s="369"/>
      <c r="AUB219" s="369"/>
      <c r="AUC219" s="369"/>
      <c r="AUD219" s="369"/>
      <c r="AUE219" s="369"/>
      <c r="AUF219" s="369"/>
      <c r="AUG219" s="369"/>
      <c r="AUH219" s="369"/>
      <c r="AUI219" s="369"/>
      <c r="AUJ219" s="369"/>
      <c r="AUK219" s="369"/>
      <c r="AUL219" s="369"/>
      <c r="AUM219" s="369"/>
      <c r="AUN219" s="369"/>
      <c r="AUO219" s="369"/>
      <c r="AUP219" s="369"/>
      <c r="AUQ219" s="369"/>
      <c r="AUR219" s="369"/>
      <c r="AUS219" s="369"/>
      <c r="AUT219" s="369"/>
      <c r="AUU219" s="369"/>
      <c r="AUV219" s="369"/>
      <c r="AUW219" s="369"/>
      <c r="AUX219" s="369"/>
      <c r="AUY219" s="369"/>
      <c r="AUZ219" s="369"/>
      <c r="AVA219" s="369"/>
      <c r="AVB219" s="369"/>
      <c r="AVC219" s="369"/>
      <c r="AVD219" s="369"/>
      <c r="AVE219" s="369"/>
      <c r="AVF219" s="369"/>
      <c r="AVG219" s="369"/>
      <c r="AVH219" s="369"/>
      <c r="AVI219" s="369"/>
      <c r="AVJ219" s="369"/>
      <c r="AVK219" s="369"/>
      <c r="AVL219" s="369"/>
      <c r="AVM219" s="369"/>
      <c r="AVN219" s="369"/>
      <c r="AVO219" s="369"/>
      <c r="AVP219" s="369"/>
      <c r="AVQ219" s="369"/>
      <c r="AVR219" s="369"/>
      <c r="AVS219" s="369"/>
      <c r="AVT219" s="369"/>
      <c r="AVU219" s="369"/>
      <c r="AVV219" s="369"/>
      <c r="AVW219" s="369"/>
      <c r="AVX219" s="369"/>
      <c r="AVY219" s="369"/>
      <c r="AVZ219" s="369"/>
      <c r="AWA219" s="369"/>
      <c r="AWB219" s="369"/>
      <c r="AWC219" s="369"/>
      <c r="AWD219" s="369"/>
      <c r="AWE219" s="369"/>
      <c r="AWF219" s="369"/>
      <c r="AWG219" s="369"/>
      <c r="AWH219" s="369"/>
      <c r="AWI219" s="369"/>
      <c r="AWJ219" s="369"/>
      <c r="AWK219" s="369"/>
      <c r="AWL219" s="369"/>
      <c r="AWM219" s="369"/>
      <c r="AWN219" s="369"/>
      <c r="AWO219" s="369"/>
      <c r="AWP219" s="369"/>
      <c r="AWQ219" s="369"/>
      <c r="AWR219" s="369"/>
      <c r="AWS219" s="369"/>
      <c r="AWT219" s="369"/>
      <c r="AWU219" s="369"/>
      <c r="AWV219" s="369"/>
      <c r="AWW219" s="369"/>
      <c r="AWX219" s="369"/>
      <c r="AWY219" s="369"/>
      <c r="AWZ219" s="369"/>
      <c r="AXA219" s="369"/>
      <c r="AXB219" s="369"/>
      <c r="AXC219" s="369"/>
      <c r="AXD219" s="369"/>
      <c r="AXE219" s="369"/>
      <c r="AXF219" s="369"/>
      <c r="AXG219" s="369"/>
      <c r="AXH219" s="369"/>
      <c r="AXI219" s="369"/>
      <c r="AXJ219" s="369"/>
      <c r="AXK219" s="369"/>
      <c r="AXL219" s="369"/>
      <c r="AXM219" s="369"/>
      <c r="AXN219" s="369"/>
      <c r="AXO219" s="369"/>
      <c r="AXP219" s="369"/>
      <c r="AXQ219" s="369"/>
      <c r="AXR219" s="369"/>
      <c r="AXS219" s="369"/>
      <c r="AXT219" s="369"/>
      <c r="AXU219" s="369"/>
      <c r="AXV219" s="369"/>
      <c r="AXW219" s="369"/>
      <c r="AXX219" s="369"/>
      <c r="AXY219" s="369"/>
      <c r="AXZ219" s="369"/>
      <c r="AYA219" s="369"/>
      <c r="AYB219" s="369"/>
      <c r="AYC219" s="369"/>
      <c r="AYD219" s="369"/>
      <c r="AYE219" s="369"/>
      <c r="AYF219" s="369"/>
      <c r="AYG219" s="369"/>
      <c r="AYH219" s="369"/>
      <c r="AYI219" s="369"/>
      <c r="AYJ219" s="369"/>
      <c r="AYK219" s="369"/>
      <c r="AYL219" s="369"/>
      <c r="AYM219" s="369"/>
      <c r="AYN219" s="369"/>
      <c r="AYO219" s="369"/>
      <c r="AYP219" s="369"/>
      <c r="AYQ219" s="369"/>
      <c r="AYR219" s="369"/>
      <c r="AYS219" s="369"/>
      <c r="AYT219" s="369"/>
      <c r="AYU219" s="369"/>
      <c r="AYV219" s="369"/>
      <c r="AYW219" s="369"/>
      <c r="AYX219" s="369"/>
      <c r="AYY219" s="369"/>
      <c r="AYZ219" s="369"/>
      <c r="AZA219" s="369"/>
      <c r="AZB219" s="369"/>
      <c r="AZC219" s="369"/>
      <c r="AZD219" s="369"/>
      <c r="AZE219" s="369"/>
      <c r="AZF219" s="369"/>
      <c r="AZG219" s="369"/>
      <c r="AZH219" s="369"/>
      <c r="AZI219" s="369"/>
      <c r="AZJ219" s="369"/>
      <c r="AZK219" s="369"/>
      <c r="AZL219" s="369"/>
      <c r="AZM219" s="369"/>
      <c r="AZN219" s="369"/>
      <c r="AZO219" s="369"/>
      <c r="AZP219" s="369"/>
      <c r="AZQ219" s="369"/>
      <c r="AZR219" s="369"/>
      <c r="AZS219" s="369"/>
      <c r="AZT219" s="369"/>
      <c r="AZU219" s="369"/>
      <c r="AZV219" s="369"/>
      <c r="AZW219" s="369"/>
      <c r="AZX219" s="369"/>
      <c r="AZY219" s="369"/>
      <c r="AZZ219" s="369"/>
      <c r="BAA219" s="369"/>
      <c r="BAB219" s="369"/>
      <c r="BAC219" s="369"/>
      <c r="BAD219" s="369"/>
      <c r="BAE219" s="369"/>
      <c r="BAF219" s="369"/>
      <c r="BAG219" s="369"/>
      <c r="BAH219" s="369"/>
      <c r="BAI219" s="369"/>
      <c r="BAJ219" s="369"/>
      <c r="BAK219" s="369"/>
      <c r="BAL219" s="369"/>
      <c r="BAM219" s="369"/>
      <c r="BAN219" s="369"/>
      <c r="BAO219" s="369"/>
      <c r="BAP219" s="369"/>
      <c r="BAQ219" s="369"/>
      <c r="BAR219" s="369"/>
      <c r="BAS219" s="369"/>
      <c r="BAT219" s="369"/>
      <c r="BAU219" s="369"/>
      <c r="BAV219" s="369"/>
      <c r="BAW219" s="369"/>
      <c r="BAX219" s="369"/>
      <c r="BAY219" s="369"/>
      <c r="BAZ219" s="369"/>
      <c r="BBA219" s="369"/>
      <c r="BBB219" s="369"/>
      <c r="BBC219" s="369"/>
      <c r="BBD219" s="369"/>
      <c r="BBE219" s="369"/>
      <c r="BBF219" s="369"/>
      <c r="BBG219" s="369"/>
      <c r="BBH219" s="369"/>
      <c r="BBI219" s="369"/>
      <c r="BBJ219" s="369"/>
      <c r="BBK219" s="369"/>
      <c r="BBL219" s="369"/>
      <c r="BBM219" s="369"/>
      <c r="BBN219" s="369"/>
      <c r="BBO219" s="369"/>
      <c r="BBP219" s="369"/>
      <c r="BBQ219" s="369"/>
      <c r="BBR219" s="369"/>
      <c r="BBS219" s="369"/>
      <c r="BBT219" s="369"/>
      <c r="BBU219" s="369"/>
      <c r="BBV219" s="369"/>
      <c r="BBW219" s="369"/>
      <c r="BBX219" s="369"/>
      <c r="BBY219" s="369"/>
      <c r="BBZ219" s="369"/>
      <c r="BCA219" s="369"/>
      <c r="BCB219" s="369"/>
      <c r="BCC219" s="369"/>
      <c r="BCD219" s="369"/>
      <c r="BCE219" s="369"/>
      <c r="BCF219" s="369"/>
      <c r="BCG219" s="369"/>
      <c r="BCH219" s="369"/>
      <c r="BCI219" s="369"/>
      <c r="BCJ219" s="369"/>
      <c r="BCK219" s="369"/>
      <c r="BCL219" s="369"/>
      <c r="BCM219" s="369"/>
      <c r="BCN219" s="369"/>
      <c r="BCO219" s="369"/>
      <c r="BCP219" s="369"/>
      <c r="BCQ219" s="369"/>
      <c r="BCR219" s="369"/>
      <c r="BCS219" s="369"/>
      <c r="BCT219" s="369"/>
      <c r="BCU219" s="369"/>
      <c r="BCV219" s="369"/>
      <c r="BCW219" s="369"/>
      <c r="BCX219" s="369"/>
      <c r="BCY219" s="369"/>
      <c r="BCZ219" s="369"/>
      <c r="BDA219" s="369"/>
      <c r="BDB219" s="369"/>
      <c r="BDC219" s="369"/>
      <c r="BDD219" s="369"/>
      <c r="BDE219" s="369"/>
      <c r="BDF219" s="369"/>
      <c r="BDG219" s="369"/>
      <c r="BDH219" s="369"/>
      <c r="BDI219" s="369"/>
      <c r="BDJ219" s="369"/>
      <c r="BDK219" s="369"/>
      <c r="BDL219" s="369"/>
      <c r="BDM219" s="369"/>
      <c r="BDN219" s="369"/>
      <c r="BDO219" s="369"/>
      <c r="BDP219" s="369"/>
      <c r="BDQ219" s="369"/>
      <c r="BDR219" s="369"/>
      <c r="BDS219" s="369"/>
      <c r="BDT219" s="369"/>
      <c r="BDU219" s="369"/>
      <c r="BDV219" s="369"/>
      <c r="BDW219" s="369"/>
      <c r="BDX219" s="369"/>
      <c r="BDY219" s="369"/>
      <c r="BDZ219" s="369"/>
      <c r="BEA219" s="369"/>
      <c r="BEB219" s="369"/>
      <c r="BEC219" s="369"/>
      <c r="BED219" s="369"/>
      <c r="BEE219" s="369"/>
      <c r="BEF219" s="369"/>
      <c r="BEG219" s="369"/>
      <c r="BEH219" s="369"/>
      <c r="BEI219" s="369"/>
      <c r="BEJ219" s="369"/>
      <c r="BEK219" s="369"/>
      <c r="BEL219" s="369"/>
      <c r="BEM219" s="369"/>
      <c r="BEN219" s="369"/>
      <c r="BEO219" s="369"/>
      <c r="BEP219" s="369"/>
      <c r="BEQ219" s="369"/>
      <c r="BER219" s="369"/>
      <c r="BES219" s="369"/>
      <c r="BET219" s="369"/>
      <c r="BEU219" s="369"/>
      <c r="BEV219" s="369"/>
      <c r="BEW219" s="369"/>
      <c r="BEX219" s="369"/>
      <c r="BEY219" s="369"/>
      <c r="BEZ219" s="369"/>
      <c r="BFA219" s="369"/>
      <c r="BFB219" s="369"/>
      <c r="BFC219" s="369"/>
      <c r="BFD219" s="369"/>
      <c r="BFE219" s="369"/>
      <c r="BFF219" s="369"/>
      <c r="BFG219" s="369"/>
      <c r="BFH219" s="369"/>
      <c r="BFI219" s="369"/>
      <c r="BFJ219" s="369"/>
      <c r="BFK219" s="369"/>
      <c r="BFL219" s="369"/>
      <c r="BFM219" s="369"/>
      <c r="BFN219" s="369"/>
      <c r="BFO219" s="369"/>
      <c r="BFP219" s="369"/>
      <c r="BFQ219" s="369"/>
      <c r="BFR219" s="369"/>
      <c r="BFS219" s="369"/>
      <c r="BFT219" s="369"/>
      <c r="BFU219" s="369"/>
      <c r="BFV219" s="369"/>
      <c r="BFW219" s="369"/>
      <c r="BFX219" s="369"/>
      <c r="BFY219" s="369"/>
      <c r="BFZ219" s="369"/>
      <c r="BGA219" s="369"/>
      <c r="BGB219" s="369"/>
      <c r="BGC219" s="369"/>
      <c r="BGD219" s="369"/>
      <c r="BGE219" s="369"/>
      <c r="BGF219" s="369"/>
      <c r="BGG219" s="369"/>
      <c r="BGH219" s="369"/>
      <c r="BGI219" s="369"/>
      <c r="BGJ219" s="369"/>
      <c r="BGK219" s="369"/>
      <c r="BGL219" s="369"/>
      <c r="BGM219" s="369"/>
      <c r="BGN219" s="369"/>
      <c r="BGO219" s="369"/>
      <c r="BGP219" s="369"/>
      <c r="BGQ219" s="369"/>
      <c r="BGR219" s="369"/>
      <c r="BGS219" s="369"/>
      <c r="BGT219" s="369"/>
      <c r="BGU219" s="369"/>
      <c r="BGV219" s="369"/>
      <c r="BGW219" s="369"/>
      <c r="BGX219" s="369"/>
      <c r="BGY219" s="369"/>
      <c r="BGZ219" s="369"/>
      <c r="BHA219" s="369"/>
      <c r="BHB219" s="369"/>
      <c r="BHC219" s="369"/>
      <c r="BHD219" s="369"/>
      <c r="BHE219" s="369"/>
      <c r="BHF219" s="369"/>
      <c r="BHG219" s="369"/>
      <c r="BHH219" s="369"/>
      <c r="BHI219" s="369"/>
      <c r="BHJ219" s="369"/>
      <c r="BHK219" s="369"/>
      <c r="BHL219" s="369"/>
      <c r="BHM219" s="369"/>
      <c r="BHN219" s="369"/>
      <c r="BHO219" s="369"/>
      <c r="BHP219" s="369"/>
      <c r="BHQ219" s="369"/>
      <c r="BHR219" s="369"/>
      <c r="BHS219" s="369"/>
      <c r="BHT219" s="369"/>
      <c r="BHU219" s="369"/>
      <c r="BHV219" s="369"/>
      <c r="BHW219" s="369"/>
      <c r="BHX219" s="369"/>
      <c r="BHY219" s="369"/>
      <c r="BHZ219" s="369"/>
      <c r="BIA219" s="369"/>
      <c r="BIB219" s="369"/>
      <c r="BIC219" s="369"/>
      <c r="BID219" s="369"/>
      <c r="BIE219" s="369"/>
      <c r="BIF219" s="369"/>
      <c r="BIG219" s="369"/>
      <c r="BIH219" s="369"/>
      <c r="BII219" s="369"/>
      <c r="BIJ219" s="369"/>
      <c r="BIK219" s="369"/>
      <c r="BIL219" s="369"/>
      <c r="BIM219" s="369"/>
      <c r="BIN219" s="369"/>
      <c r="BIO219" s="369"/>
      <c r="BIP219" s="369"/>
      <c r="BIQ219" s="369"/>
      <c r="BIR219" s="369"/>
      <c r="BIS219" s="369"/>
      <c r="BIT219" s="369"/>
      <c r="BIU219" s="369"/>
      <c r="BIV219" s="369"/>
      <c r="BIW219" s="369"/>
      <c r="BIX219" s="369"/>
      <c r="BIY219" s="369"/>
      <c r="BIZ219" s="369"/>
      <c r="BJA219" s="369"/>
    </row>
    <row r="220" spans="1:1613" x14ac:dyDescent="0.25">
      <c r="A220" s="127">
        <v>540</v>
      </c>
      <c r="B220" s="2">
        <v>6002</v>
      </c>
      <c r="C220" s="133" t="s">
        <v>164</v>
      </c>
      <c r="D220" s="24">
        <v>260</v>
      </c>
      <c r="E220" s="24">
        <v>1015.17</v>
      </c>
      <c r="F220" s="24">
        <v>4518.24</v>
      </c>
      <c r="G220" s="26">
        <v>1365.4</v>
      </c>
      <c r="H220" s="23">
        <v>1000</v>
      </c>
      <c r="I220" s="24">
        <v>405</v>
      </c>
      <c r="J220" s="24">
        <v>0</v>
      </c>
      <c r="K220" s="24">
        <v>40</v>
      </c>
      <c r="L220" s="24">
        <v>60</v>
      </c>
      <c r="M220" s="24">
        <v>150</v>
      </c>
      <c r="N220" s="24">
        <v>80</v>
      </c>
      <c r="O220" s="24"/>
      <c r="P220" s="51">
        <f>SUM(I220:O220)</f>
        <v>735</v>
      </c>
      <c r="Q220" s="269">
        <v>2000</v>
      </c>
      <c r="R220" s="250"/>
    </row>
    <row r="221" spans="1:1613" ht="15.75" thickBot="1" x14ac:dyDescent="0.3">
      <c r="A221" s="127">
        <v>540</v>
      </c>
      <c r="B221" s="2">
        <v>6010</v>
      </c>
      <c r="C221" s="133" t="s">
        <v>293</v>
      </c>
      <c r="D221" s="24">
        <v>12791.46</v>
      </c>
      <c r="E221" s="24">
        <v>18046.3</v>
      </c>
      <c r="F221" s="24">
        <v>14791.88</v>
      </c>
      <c r="G221" s="26">
        <v>10944.01</v>
      </c>
      <c r="H221" s="23">
        <v>8000</v>
      </c>
      <c r="I221" s="24">
        <v>2455.61</v>
      </c>
      <c r="J221" s="24">
        <v>0</v>
      </c>
      <c r="K221" s="24">
        <v>0</v>
      </c>
      <c r="L221" s="24">
        <v>59.45</v>
      </c>
      <c r="M221" s="24"/>
      <c r="N221" s="24">
        <v>1414</v>
      </c>
      <c r="O221" s="24"/>
      <c r="P221" s="51">
        <f>SUM(I221:O221)</f>
        <v>3929.06</v>
      </c>
      <c r="Q221" s="269">
        <f>10000+30500</f>
        <v>40500</v>
      </c>
      <c r="R221" s="250"/>
    </row>
    <row r="222" spans="1:1613" s="14" customFormat="1" ht="16.5" thickTop="1" thickBot="1" x14ac:dyDescent="0.3">
      <c r="A222" s="116"/>
      <c r="B222" s="117"/>
      <c r="C222" s="142" t="s">
        <v>282</v>
      </c>
      <c r="D222" s="119">
        <f t="shared" ref="D222:Q222" si="37">SUM(D220:D221)</f>
        <v>13051.46</v>
      </c>
      <c r="E222" s="119">
        <f t="shared" si="37"/>
        <v>19061.469999999998</v>
      </c>
      <c r="F222" s="119">
        <f t="shared" si="37"/>
        <v>19310.12</v>
      </c>
      <c r="G222" s="120">
        <f t="shared" si="37"/>
        <v>12309.41</v>
      </c>
      <c r="H222" s="118">
        <f t="shared" si="37"/>
        <v>9000</v>
      </c>
      <c r="I222" s="119">
        <f t="shared" si="37"/>
        <v>2860.61</v>
      </c>
      <c r="J222" s="119">
        <f t="shared" si="37"/>
        <v>0</v>
      </c>
      <c r="K222" s="119">
        <f t="shared" si="37"/>
        <v>40</v>
      </c>
      <c r="L222" s="119">
        <f t="shared" si="37"/>
        <v>119.45</v>
      </c>
      <c r="M222" s="119">
        <f t="shared" si="37"/>
        <v>150</v>
      </c>
      <c r="N222" s="119">
        <f t="shared" si="37"/>
        <v>1494</v>
      </c>
      <c r="O222" s="119">
        <f t="shared" si="37"/>
        <v>0</v>
      </c>
      <c r="P222" s="120">
        <f t="shared" si="37"/>
        <v>4664.0599999999995</v>
      </c>
      <c r="Q222" s="279">
        <f t="shared" si="37"/>
        <v>42500</v>
      </c>
      <c r="R222" s="132"/>
      <c r="S222" s="370"/>
      <c r="T222" s="370"/>
      <c r="U222" s="370"/>
      <c r="V222" s="370"/>
      <c r="W222" s="370"/>
      <c r="X222" s="370"/>
      <c r="Y222" s="370"/>
      <c r="Z222" s="370"/>
      <c r="AA222" s="370"/>
      <c r="AB222" s="370"/>
      <c r="AC222" s="370"/>
      <c r="AD222" s="370"/>
      <c r="AE222" s="370"/>
      <c r="AF222" s="370"/>
      <c r="AG222" s="370"/>
      <c r="AH222" s="370"/>
      <c r="AI222" s="370"/>
      <c r="AJ222" s="370"/>
      <c r="AK222" s="370"/>
      <c r="AL222" s="370"/>
      <c r="AM222" s="370"/>
      <c r="AN222" s="370"/>
      <c r="AO222" s="370"/>
      <c r="AP222" s="370"/>
      <c r="AQ222" s="370"/>
      <c r="AR222" s="370"/>
      <c r="AS222" s="370"/>
      <c r="AT222" s="370"/>
      <c r="AU222" s="370"/>
      <c r="AV222" s="370"/>
      <c r="AW222" s="370"/>
      <c r="AX222" s="370"/>
      <c r="AY222" s="370"/>
      <c r="AZ222" s="370"/>
      <c r="BA222" s="370"/>
      <c r="BB222" s="370"/>
      <c r="BC222" s="370"/>
      <c r="BD222" s="370"/>
      <c r="BE222" s="370"/>
      <c r="BF222" s="370"/>
      <c r="BG222" s="370"/>
      <c r="BH222" s="370"/>
      <c r="BI222" s="370"/>
      <c r="BJ222" s="370"/>
      <c r="BK222" s="370"/>
      <c r="BL222" s="370"/>
      <c r="BM222" s="370"/>
      <c r="BN222" s="370"/>
      <c r="BO222" s="370"/>
      <c r="BP222" s="370"/>
      <c r="BQ222" s="370"/>
      <c r="BR222" s="370"/>
      <c r="BS222" s="370"/>
      <c r="BT222" s="370"/>
      <c r="BU222" s="370"/>
      <c r="BV222" s="370"/>
      <c r="BW222" s="370"/>
      <c r="BX222" s="370"/>
      <c r="BY222" s="370"/>
      <c r="BZ222" s="370"/>
      <c r="CA222" s="370"/>
      <c r="CB222" s="370"/>
      <c r="CC222" s="370"/>
      <c r="CD222" s="370"/>
      <c r="CE222" s="370"/>
      <c r="CF222" s="370"/>
      <c r="CG222" s="370"/>
      <c r="CH222" s="370"/>
      <c r="CI222" s="370"/>
      <c r="CJ222" s="370"/>
      <c r="CK222" s="370"/>
      <c r="CL222" s="370"/>
      <c r="CM222" s="370"/>
      <c r="CN222" s="370"/>
      <c r="CO222" s="370"/>
      <c r="CP222" s="370"/>
      <c r="CQ222" s="370"/>
      <c r="CR222" s="370"/>
      <c r="CS222" s="370"/>
      <c r="CT222" s="370"/>
      <c r="CU222" s="370"/>
      <c r="CV222" s="370"/>
      <c r="CW222" s="370"/>
      <c r="CX222" s="370"/>
      <c r="CY222" s="370"/>
      <c r="CZ222" s="370"/>
      <c r="DA222" s="370"/>
      <c r="DB222" s="370"/>
      <c r="DC222" s="370"/>
      <c r="DD222" s="370"/>
      <c r="DE222" s="370"/>
      <c r="DF222" s="370"/>
      <c r="DG222" s="370"/>
      <c r="DH222" s="370"/>
      <c r="DI222" s="370"/>
      <c r="DJ222" s="370"/>
      <c r="DK222" s="370"/>
      <c r="DL222" s="370"/>
      <c r="DM222" s="370"/>
      <c r="DN222" s="370"/>
      <c r="DO222" s="370"/>
      <c r="DP222" s="370"/>
      <c r="DQ222" s="370"/>
      <c r="DR222" s="370"/>
      <c r="DS222" s="370"/>
      <c r="DT222" s="370"/>
      <c r="DU222" s="370"/>
      <c r="DV222" s="370"/>
      <c r="DW222" s="370"/>
      <c r="DX222" s="370"/>
      <c r="DY222" s="370"/>
      <c r="DZ222" s="370"/>
      <c r="EA222" s="370"/>
      <c r="EB222" s="370"/>
      <c r="EC222" s="370"/>
      <c r="ED222" s="370"/>
      <c r="EE222" s="370"/>
      <c r="EF222" s="370"/>
      <c r="EG222" s="370"/>
      <c r="EH222" s="370"/>
      <c r="EI222" s="370"/>
      <c r="EJ222" s="370"/>
      <c r="EK222" s="370"/>
      <c r="EL222" s="370"/>
      <c r="EM222" s="370"/>
      <c r="EN222" s="370"/>
      <c r="EO222" s="370"/>
      <c r="EP222" s="370"/>
      <c r="EQ222" s="370"/>
      <c r="ER222" s="370"/>
      <c r="ES222" s="370"/>
      <c r="ET222" s="370"/>
      <c r="EU222" s="370"/>
      <c r="EV222" s="370"/>
      <c r="EW222" s="370"/>
      <c r="EX222" s="370"/>
      <c r="EY222" s="370"/>
      <c r="EZ222" s="370"/>
      <c r="FA222" s="370"/>
      <c r="FB222" s="370"/>
      <c r="FC222" s="370"/>
      <c r="FD222" s="370"/>
      <c r="FE222" s="370"/>
      <c r="FF222" s="370"/>
      <c r="FG222" s="370"/>
      <c r="FH222" s="370"/>
      <c r="FI222" s="370"/>
      <c r="FJ222" s="370"/>
      <c r="FK222" s="370"/>
      <c r="FL222" s="370"/>
      <c r="FM222" s="370"/>
      <c r="FN222" s="370"/>
      <c r="FO222" s="370"/>
      <c r="FP222" s="370"/>
      <c r="FQ222" s="370"/>
      <c r="FR222" s="370"/>
      <c r="FS222" s="370"/>
      <c r="FT222" s="370"/>
      <c r="FU222" s="370"/>
      <c r="FV222" s="370"/>
      <c r="FW222" s="370"/>
      <c r="FX222" s="370"/>
      <c r="FY222" s="370"/>
      <c r="FZ222" s="370"/>
      <c r="GA222" s="370"/>
      <c r="GB222" s="370"/>
      <c r="GC222" s="370"/>
      <c r="GD222" s="370"/>
      <c r="GE222" s="370"/>
      <c r="GF222" s="370"/>
      <c r="GG222" s="370"/>
      <c r="GH222" s="370"/>
      <c r="GI222" s="370"/>
      <c r="GJ222" s="370"/>
      <c r="GK222" s="370"/>
      <c r="GL222" s="370"/>
      <c r="GM222" s="370"/>
      <c r="GN222" s="370"/>
      <c r="GO222" s="370"/>
      <c r="GP222" s="370"/>
      <c r="GQ222" s="370"/>
      <c r="GR222" s="370"/>
      <c r="GS222" s="370"/>
      <c r="GT222" s="370"/>
      <c r="GU222" s="370"/>
      <c r="GV222" s="370"/>
      <c r="GW222" s="370"/>
      <c r="GX222" s="370"/>
      <c r="GY222" s="370"/>
      <c r="GZ222" s="370"/>
      <c r="HA222" s="370"/>
      <c r="HB222" s="370"/>
      <c r="HC222" s="370"/>
      <c r="HD222" s="370"/>
      <c r="HE222" s="370"/>
      <c r="HF222" s="370"/>
      <c r="HG222" s="370"/>
      <c r="HH222" s="370"/>
      <c r="HI222" s="370"/>
      <c r="HJ222" s="370"/>
      <c r="HK222" s="370"/>
      <c r="HL222" s="370"/>
      <c r="HM222" s="370"/>
      <c r="HN222" s="370"/>
      <c r="HO222" s="370"/>
      <c r="HP222" s="370"/>
      <c r="HQ222" s="370"/>
      <c r="HR222" s="370"/>
      <c r="HS222" s="370"/>
      <c r="HT222" s="370"/>
      <c r="HU222" s="370"/>
      <c r="HV222" s="370"/>
      <c r="HW222" s="370"/>
      <c r="HX222" s="370"/>
      <c r="HY222" s="370"/>
      <c r="HZ222" s="370"/>
      <c r="IA222" s="370"/>
      <c r="IB222" s="370"/>
      <c r="IC222" s="370"/>
      <c r="ID222" s="370"/>
      <c r="IE222" s="370"/>
      <c r="IF222" s="370"/>
      <c r="IG222" s="370"/>
      <c r="IH222" s="370"/>
      <c r="II222" s="370"/>
      <c r="IJ222" s="370"/>
      <c r="IK222" s="370"/>
      <c r="IL222" s="370"/>
      <c r="IM222" s="370"/>
      <c r="IN222" s="370"/>
      <c r="IO222" s="370"/>
      <c r="IP222" s="370"/>
      <c r="IQ222" s="370"/>
      <c r="IR222" s="370"/>
      <c r="IS222" s="370"/>
      <c r="IT222" s="370"/>
      <c r="IU222" s="370"/>
      <c r="IV222" s="370"/>
      <c r="IW222" s="370"/>
      <c r="IX222" s="370"/>
      <c r="IY222" s="370"/>
      <c r="IZ222" s="370"/>
      <c r="JA222" s="370"/>
      <c r="JB222" s="370"/>
      <c r="JC222" s="370"/>
      <c r="JD222" s="370"/>
      <c r="JE222" s="370"/>
      <c r="JF222" s="370"/>
      <c r="JG222" s="370"/>
      <c r="JH222" s="370"/>
      <c r="JI222" s="370"/>
      <c r="JJ222" s="370"/>
      <c r="JK222" s="370"/>
      <c r="JL222" s="370"/>
      <c r="JM222" s="370"/>
      <c r="JN222" s="370"/>
      <c r="JO222" s="370"/>
      <c r="JP222" s="370"/>
      <c r="JQ222" s="370"/>
      <c r="JR222" s="370"/>
      <c r="JS222" s="370"/>
      <c r="JT222" s="370"/>
      <c r="JU222" s="370"/>
      <c r="JV222" s="370"/>
      <c r="JW222" s="370"/>
      <c r="JX222" s="370"/>
      <c r="JY222" s="370"/>
      <c r="JZ222" s="370"/>
      <c r="KA222" s="370"/>
      <c r="KB222" s="370"/>
      <c r="KC222" s="370"/>
      <c r="KD222" s="370"/>
      <c r="KE222" s="370"/>
      <c r="KF222" s="370"/>
      <c r="KG222" s="370"/>
      <c r="KH222" s="370"/>
      <c r="KI222" s="370"/>
      <c r="KJ222" s="370"/>
      <c r="KK222" s="370"/>
      <c r="KL222" s="370"/>
      <c r="KM222" s="370"/>
      <c r="KN222" s="370"/>
      <c r="KO222" s="370"/>
      <c r="KP222" s="370"/>
      <c r="KQ222" s="370"/>
      <c r="KR222" s="370"/>
      <c r="KS222" s="370"/>
      <c r="KT222" s="370"/>
      <c r="KU222" s="370"/>
      <c r="KV222" s="370"/>
      <c r="KW222" s="370"/>
      <c r="KX222" s="370"/>
      <c r="KY222" s="370"/>
      <c r="KZ222" s="370"/>
      <c r="LA222" s="370"/>
      <c r="LB222" s="370"/>
      <c r="LC222" s="370"/>
      <c r="LD222" s="370"/>
      <c r="LE222" s="370"/>
      <c r="LF222" s="370"/>
      <c r="LG222" s="370"/>
      <c r="LH222" s="370"/>
      <c r="LI222" s="370"/>
      <c r="LJ222" s="370"/>
      <c r="LK222" s="370"/>
      <c r="LL222" s="370"/>
      <c r="LM222" s="370"/>
      <c r="LN222" s="370"/>
      <c r="LO222" s="370"/>
      <c r="LP222" s="370"/>
      <c r="LQ222" s="370"/>
      <c r="LR222" s="370"/>
      <c r="LS222" s="370"/>
      <c r="LT222" s="370"/>
      <c r="LU222" s="370"/>
      <c r="LV222" s="370"/>
      <c r="LW222" s="370"/>
      <c r="LX222" s="370"/>
      <c r="LY222" s="370"/>
      <c r="LZ222" s="370"/>
      <c r="MA222" s="370"/>
      <c r="MB222" s="370"/>
      <c r="MC222" s="370"/>
      <c r="MD222" s="370"/>
      <c r="ME222" s="370"/>
      <c r="MF222" s="370"/>
      <c r="MG222" s="370"/>
      <c r="MH222" s="370"/>
      <c r="MI222" s="370"/>
      <c r="MJ222" s="370"/>
      <c r="MK222" s="370"/>
      <c r="ML222" s="370"/>
      <c r="MM222" s="370"/>
      <c r="MN222" s="370"/>
      <c r="MO222" s="370"/>
      <c r="MP222" s="370"/>
      <c r="MQ222" s="370"/>
      <c r="MR222" s="370"/>
      <c r="MS222" s="370"/>
      <c r="MT222" s="370"/>
      <c r="MU222" s="370"/>
      <c r="MV222" s="370"/>
      <c r="MW222" s="370"/>
      <c r="MX222" s="370"/>
      <c r="MY222" s="370"/>
      <c r="MZ222" s="370"/>
      <c r="NA222" s="370"/>
      <c r="NB222" s="370"/>
      <c r="NC222" s="370"/>
      <c r="ND222" s="370"/>
      <c r="NE222" s="370"/>
      <c r="NF222" s="370"/>
      <c r="NG222" s="370"/>
      <c r="NH222" s="370"/>
      <c r="NI222" s="370"/>
      <c r="NJ222" s="370"/>
      <c r="NK222" s="370"/>
      <c r="NL222" s="370"/>
      <c r="NM222" s="370"/>
      <c r="NN222" s="370"/>
      <c r="NO222" s="370"/>
      <c r="NP222" s="370"/>
      <c r="NQ222" s="370"/>
      <c r="NR222" s="370"/>
      <c r="NS222" s="370"/>
      <c r="NT222" s="370"/>
      <c r="NU222" s="370"/>
      <c r="NV222" s="370"/>
      <c r="NW222" s="370"/>
      <c r="NX222" s="370"/>
      <c r="NY222" s="370"/>
      <c r="NZ222" s="370"/>
      <c r="OA222" s="370"/>
      <c r="OB222" s="370"/>
      <c r="OC222" s="370"/>
      <c r="OD222" s="370"/>
      <c r="OE222" s="370"/>
      <c r="OF222" s="370"/>
      <c r="OG222" s="370"/>
      <c r="OH222" s="370"/>
      <c r="OI222" s="370"/>
      <c r="OJ222" s="370"/>
      <c r="OK222" s="370"/>
      <c r="OL222" s="370"/>
      <c r="OM222" s="370"/>
      <c r="ON222" s="370"/>
      <c r="OO222" s="370"/>
      <c r="OP222" s="370"/>
      <c r="OQ222" s="370"/>
      <c r="OR222" s="370"/>
      <c r="OS222" s="370"/>
      <c r="OT222" s="370"/>
      <c r="OU222" s="370"/>
      <c r="OV222" s="370"/>
      <c r="OW222" s="370"/>
      <c r="OX222" s="370"/>
      <c r="OY222" s="370"/>
      <c r="OZ222" s="370"/>
      <c r="PA222" s="370"/>
      <c r="PB222" s="370"/>
      <c r="PC222" s="370"/>
      <c r="PD222" s="370"/>
      <c r="PE222" s="370"/>
      <c r="PF222" s="370"/>
      <c r="PG222" s="370"/>
      <c r="PH222" s="370"/>
      <c r="PI222" s="370"/>
      <c r="PJ222" s="370"/>
      <c r="PK222" s="370"/>
      <c r="PL222" s="370"/>
      <c r="PM222" s="370"/>
      <c r="PN222" s="370"/>
      <c r="PO222" s="370"/>
      <c r="PP222" s="370"/>
      <c r="PQ222" s="370"/>
      <c r="PR222" s="370"/>
      <c r="PS222" s="370"/>
      <c r="PT222" s="370"/>
      <c r="PU222" s="370"/>
      <c r="PV222" s="370"/>
      <c r="PW222" s="370"/>
      <c r="PX222" s="370"/>
      <c r="PY222" s="370"/>
      <c r="PZ222" s="370"/>
      <c r="QA222" s="370"/>
      <c r="QB222" s="370"/>
      <c r="QC222" s="370"/>
      <c r="QD222" s="370"/>
      <c r="QE222" s="370"/>
      <c r="QF222" s="370"/>
      <c r="QG222" s="370"/>
      <c r="QH222" s="370"/>
      <c r="QI222" s="370"/>
      <c r="QJ222" s="370"/>
      <c r="QK222" s="370"/>
      <c r="QL222" s="370"/>
      <c r="QM222" s="370"/>
      <c r="QN222" s="370"/>
      <c r="QO222" s="370"/>
      <c r="QP222" s="370"/>
      <c r="QQ222" s="370"/>
      <c r="QR222" s="370"/>
      <c r="QS222" s="370"/>
      <c r="QT222" s="370"/>
      <c r="QU222" s="370"/>
      <c r="QV222" s="370"/>
      <c r="QW222" s="370"/>
      <c r="QX222" s="370"/>
      <c r="QY222" s="370"/>
      <c r="QZ222" s="370"/>
      <c r="RA222" s="370"/>
      <c r="RB222" s="370"/>
      <c r="RC222" s="370"/>
      <c r="RD222" s="370"/>
      <c r="RE222" s="370"/>
      <c r="RF222" s="370"/>
      <c r="RG222" s="370"/>
      <c r="RH222" s="370"/>
      <c r="RI222" s="370"/>
      <c r="RJ222" s="370"/>
      <c r="RK222" s="370"/>
      <c r="RL222" s="370"/>
      <c r="RM222" s="370"/>
      <c r="RN222" s="370"/>
      <c r="RO222" s="370"/>
      <c r="RP222" s="370"/>
      <c r="RQ222" s="370"/>
      <c r="RR222" s="370"/>
      <c r="RS222" s="370"/>
      <c r="RT222" s="370"/>
      <c r="RU222" s="370"/>
      <c r="RV222" s="370"/>
      <c r="RW222" s="370"/>
      <c r="RX222" s="370"/>
      <c r="RY222" s="370"/>
      <c r="RZ222" s="370"/>
      <c r="SA222" s="370"/>
      <c r="SB222" s="370"/>
      <c r="SC222" s="370"/>
      <c r="SD222" s="370"/>
      <c r="SE222" s="370"/>
      <c r="SF222" s="370"/>
      <c r="SG222" s="370"/>
      <c r="SH222" s="370"/>
      <c r="SI222" s="370"/>
      <c r="SJ222" s="370"/>
      <c r="SK222" s="370"/>
      <c r="SL222" s="370"/>
      <c r="SM222" s="370"/>
      <c r="SN222" s="370"/>
      <c r="SO222" s="370"/>
      <c r="SP222" s="370"/>
      <c r="SQ222" s="370"/>
      <c r="SR222" s="370"/>
      <c r="SS222" s="370"/>
      <c r="ST222" s="370"/>
      <c r="SU222" s="370"/>
      <c r="SV222" s="370"/>
      <c r="SW222" s="370"/>
      <c r="SX222" s="370"/>
      <c r="SY222" s="370"/>
      <c r="SZ222" s="370"/>
      <c r="TA222" s="370"/>
      <c r="TB222" s="370"/>
      <c r="TC222" s="370"/>
      <c r="TD222" s="370"/>
      <c r="TE222" s="370"/>
      <c r="TF222" s="370"/>
      <c r="TG222" s="370"/>
      <c r="TH222" s="370"/>
      <c r="TI222" s="370"/>
      <c r="TJ222" s="370"/>
      <c r="TK222" s="370"/>
      <c r="TL222" s="370"/>
      <c r="TM222" s="370"/>
      <c r="TN222" s="370"/>
      <c r="TO222" s="370"/>
      <c r="TP222" s="370"/>
      <c r="TQ222" s="370"/>
      <c r="TR222" s="370"/>
      <c r="TS222" s="370"/>
      <c r="TT222" s="370"/>
      <c r="TU222" s="370"/>
      <c r="TV222" s="370"/>
      <c r="TW222" s="370"/>
      <c r="TX222" s="370"/>
      <c r="TY222" s="370"/>
      <c r="TZ222" s="370"/>
      <c r="UA222" s="370"/>
      <c r="UB222" s="370"/>
      <c r="UC222" s="370"/>
      <c r="UD222" s="370"/>
      <c r="UE222" s="370"/>
      <c r="UF222" s="370"/>
      <c r="UG222" s="370"/>
      <c r="UH222" s="370"/>
      <c r="UI222" s="370"/>
      <c r="UJ222" s="370"/>
      <c r="UK222" s="370"/>
      <c r="UL222" s="370"/>
      <c r="UM222" s="370"/>
      <c r="UN222" s="370"/>
      <c r="UO222" s="370"/>
      <c r="UP222" s="370"/>
      <c r="UQ222" s="370"/>
      <c r="UR222" s="370"/>
      <c r="US222" s="370"/>
      <c r="UT222" s="370"/>
      <c r="UU222" s="370"/>
      <c r="UV222" s="370"/>
      <c r="UW222" s="370"/>
      <c r="UX222" s="370"/>
      <c r="UY222" s="370"/>
      <c r="UZ222" s="370"/>
      <c r="VA222" s="370"/>
      <c r="VB222" s="370"/>
      <c r="VC222" s="370"/>
      <c r="VD222" s="370"/>
      <c r="VE222" s="370"/>
      <c r="VF222" s="370"/>
      <c r="VG222" s="370"/>
      <c r="VH222" s="370"/>
      <c r="VI222" s="370"/>
      <c r="VJ222" s="370"/>
      <c r="VK222" s="370"/>
      <c r="VL222" s="370"/>
      <c r="VM222" s="370"/>
      <c r="VN222" s="370"/>
      <c r="VO222" s="370"/>
      <c r="VP222" s="370"/>
      <c r="VQ222" s="370"/>
      <c r="VR222" s="370"/>
      <c r="VS222" s="370"/>
      <c r="VT222" s="370"/>
      <c r="VU222" s="370"/>
      <c r="VV222" s="370"/>
      <c r="VW222" s="370"/>
      <c r="VX222" s="370"/>
      <c r="VY222" s="370"/>
      <c r="VZ222" s="370"/>
      <c r="WA222" s="370"/>
      <c r="WB222" s="370"/>
      <c r="WC222" s="370"/>
      <c r="WD222" s="370"/>
      <c r="WE222" s="370"/>
      <c r="WF222" s="370"/>
      <c r="WG222" s="370"/>
      <c r="WH222" s="370"/>
      <c r="WI222" s="370"/>
      <c r="WJ222" s="370"/>
      <c r="WK222" s="370"/>
      <c r="WL222" s="370"/>
      <c r="WM222" s="370"/>
      <c r="WN222" s="370"/>
      <c r="WO222" s="370"/>
      <c r="WP222" s="370"/>
      <c r="WQ222" s="370"/>
      <c r="WR222" s="370"/>
      <c r="WS222" s="370"/>
      <c r="WT222" s="370"/>
      <c r="WU222" s="370"/>
      <c r="WV222" s="370"/>
      <c r="WW222" s="370"/>
      <c r="WX222" s="370"/>
      <c r="WY222" s="370"/>
      <c r="WZ222" s="370"/>
      <c r="XA222" s="370"/>
      <c r="XB222" s="370"/>
      <c r="XC222" s="370"/>
      <c r="XD222" s="370"/>
      <c r="XE222" s="370"/>
      <c r="XF222" s="370"/>
      <c r="XG222" s="370"/>
      <c r="XH222" s="370"/>
      <c r="XI222" s="370"/>
      <c r="XJ222" s="370"/>
      <c r="XK222" s="370"/>
      <c r="XL222" s="370"/>
      <c r="XM222" s="370"/>
      <c r="XN222" s="370"/>
      <c r="XO222" s="370"/>
      <c r="XP222" s="370"/>
      <c r="XQ222" s="370"/>
      <c r="XR222" s="370"/>
      <c r="XS222" s="370"/>
      <c r="XT222" s="370"/>
      <c r="XU222" s="370"/>
      <c r="XV222" s="370"/>
      <c r="XW222" s="370"/>
      <c r="XX222" s="370"/>
      <c r="XY222" s="370"/>
      <c r="XZ222" s="370"/>
      <c r="YA222" s="370"/>
      <c r="YB222" s="370"/>
      <c r="YC222" s="370"/>
      <c r="YD222" s="370"/>
      <c r="YE222" s="370"/>
      <c r="YF222" s="370"/>
      <c r="YG222" s="370"/>
      <c r="YH222" s="370"/>
      <c r="YI222" s="370"/>
      <c r="YJ222" s="370"/>
      <c r="YK222" s="370"/>
      <c r="YL222" s="370"/>
      <c r="YM222" s="370"/>
      <c r="YN222" s="370"/>
      <c r="YO222" s="370"/>
      <c r="YP222" s="370"/>
      <c r="YQ222" s="370"/>
      <c r="YR222" s="370"/>
      <c r="YS222" s="370"/>
      <c r="YT222" s="370"/>
      <c r="YU222" s="370"/>
      <c r="YV222" s="370"/>
      <c r="YW222" s="370"/>
      <c r="YX222" s="370"/>
      <c r="YY222" s="370"/>
      <c r="YZ222" s="370"/>
      <c r="ZA222" s="370"/>
      <c r="ZB222" s="370"/>
      <c r="ZC222" s="370"/>
      <c r="ZD222" s="370"/>
      <c r="ZE222" s="370"/>
      <c r="ZF222" s="370"/>
      <c r="ZG222" s="370"/>
      <c r="ZH222" s="370"/>
      <c r="ZI222" s="370"/>
      <c r="ZJ222" s="370"/>
      <c r="ZK222" s="370"/>
      <c r="ZL222" s="370"/>
      <c r="ZM222" s="370"/>
      <c r="ZN222" s="370"/>
      <c r="ZO222" s="370"/>
      <c r="ZP222" s="370"/>
      <c r="ZQ222" s="370"/>
      <c r="ZR222" s="370"/>
      <c r="ZS222" s="370"/>
      <c r="ZT222" s="370"/>
      <c r="ZU222" s="370"/>
      <c r="ZV222" s="370"/>
      <c r="ZW222" s="370"/>
      <c r="ZX222" s="370"/>
      <c r="ZY222" s="370"/>
      <c r="ZZ222" s="370"/>
      <c r="AAA222" s="370"/>
      <c r="AAB222" s="370"/>
      <c r="AAC222" s="370"/>
      <c r="AAD222" s="370"/>
      <c r="AAE222" s="370"/>
      <c r="AAF222" s="370"/>
      <c r="AAG222" s="370"/>
      <c r="AAH222" s="370"/>
      <c r="AAI222" s="370"/>
      <c r="AAJ222" s="370"/>
      <c r="AAK222" s="370"/>
      <c r="AAL222" s="370"/>
      <c r="AAM222" s="370"/>
      <c r="AAN222" s="370"/>
      <c r="AAO222" s="370"/>
      <c r="AAP222" s="370"/>
      <c r="AAQ222" s="370"/>
      <c r="AAR222" s="370"/>
      <c r="AAS222" s="370"/>
      <c r="AAT222" s="370"/>
      <c r="AAU222" s="370"/>
      <c r="AAV222" s="370"/>
      <c r="AAW222" s="370"/>
      <c r="AAX222" s="370"/>
      <c r="AAY222" s="370"/>
      <c r="AAZ222" s="370"/>
      <c r="ABA222" s="370"/>
      <c r="ABB222" s="370"/>
      <c r="ABC222" s="370"/>
      <c r="ABD222" s="370"/>
      <c r="ABE222" s="370"/>
      <c r="ABF222" s="370"/>
      <c r="ABG222" s="370"/>
      <c r="ABH222" s="370"/>
      <c r="ABI222" s="370"/>
      <c r="ABJ222" s="370"/>
      <c r="ABK222" s="370"/>
      <c r="ABL222" s="370"/>
      <c r="ABM222" s="370"/>
      <c r="ABN222" s="370"/>
      <c r="ABO222" s="370"/>
      <c r="ABP222" s="370"/>
      <c r="ABQ222" s="370"/>
      <c r="ABR222" s="370"/>
      <c r="ABS222" s="370"/>
      <c r="ABT222" s="370"/>
      <c r="ABU222" s="370"/>
      <c r="ABV222" s="370"/>
      <c r="ABW222" s="370"/>
      <c r="ABX222" s="370"/>
      <c r="ABY222" s="370"/>
      <c r="ABZ222" s="370"/>
      <c r="ACA222" s="370"/>
      <c r="ACB222" s="370"/>
      <c r="ACC222" s="370"/>
      <c r="ACD222" s="370"/>
      <c r="ACE222" s="370"/>
      <c r="ACF222" s="370"/>
      <c r="ACG222" s="370"/>
      <c r="ACH222" s="370"/>
      <c r="ACI222" s="370"/>
      <c r="ACJ222" s="370"/>
      <c r="ACK222" s="370"/>
      <c r="ACL222" s="370"/>
      <c r="ACM222" s="370"/>
      <c r="ACN222" s="370"/>
      <c r="ACO222" s="370"/>
      <c r="ACP222" s="370"/>
      <c r="ACQ222" s="370"/>
      <c r="ACR222" s="370"/>
      <c r="ACS222" s="370"/>
      <c r="ACT222" s="370"/>
      <c r="ACU222" s="370"/>
      <c r="ACV222" s="370"/>
      <c r="ACW222" s="370"/>
      <c r="ACX222" s="370"/>
      <c r="ACY222" s="370"/>
      <c r="ACZ222" s="370"/>
      <c r="ADA222" s="370"/>
      <c r="ADB222" s="370"/>
      <c r="ADC222" s="370"/>
      <c r="ADD222" s="370"/>
      <c r="ADE222" s="370"/>
      <c r="ADF222" s="370"/>
      <c r="ADG222" s="370"/>
      <c r="ADH222" s="370"/>
      <c r="ADI222" s="370"/>
      <c r="ADJ222" s="370"/>
      <c r="ADK222" s="370"/>
      <c r="ADL222" s="370"/>
      <c r="ADM222" s="370"/>
      <c r="ADN222" s="370"/>
      <c r="ADO222" s="370"/>
      <c r="ADP222" s="370"/>
      <c r="ADQ222" s="370"/>
      <c r="ADR222" s="370"/>
      <c r="ADS222" s="370"/>
      <c r="ADT222" s="370"/>
      <c r="ADU222" s="370"/>
      <c r="ADV222" s="370"/>
      <c r="ADW222" s="370"/>
      <c r="ADX222" s="370"/>
      <c r="ADY222" s="370"/>
      <c r="ADZ222" s="370"/>
      <c r="AEA222" s="370"/>
      <c r="AEB222" s="370"/>
      <c r="AEC222" s="370"/>
      <c r="AED222" s="370"/>
      <c r="AEE222" s="370"/>
      <c r="AEF222" s="370"/>
      <c r="AEG222" s="370"/>
      <c r="AEH222" s="370"/>
      <c r="AEI222" s="370"/>
      <c r="AEJ222" s="370"/>
      <c r="AEK222" s="370"/>
      <c r="AEL222" s="370"/>
      <c r="AEM222" s="370"/>
      <c r="AEN222" s="370"/>
      <c r="AEO222" s="370"/>
      <c r="AEP222" s="370"/>
      <c r="AEQ222" s="370"/>
      <c r="AER222" s="370"/>
      <c r="AES222" s="370"/>
      <c r="AET222" s="370"/>
      <c r="AEU222" s="370"/>
      <c r="AEV222" s="370"/>
      <c r="AEW222" s="370"/>
      <c r="AEX222" s="370"/>
      <c r="AEY222" s="370"/>
      <c r="AEZ222" s="370"/>
      <c r="AFA222" s="370"/>
      <c r="AFB222" s="370"/>
      <c r="AFC222" s="370"/>
      <c r="AFD222" s="370"/>
      <c r="AFE222" s="370"/>
      <c r="AFF222" s="370"/>
      <c r="AFG222" s="370"/>
      <c r="AFH222" s="370"/>
      <c r="AFI222" s="370"/>
      <c r="AFJ222" s="370"/>
      <c r="AFK222" s="370"/>
      <c r="AFL222" s="370"/>
      <c r="AFM222" s="370"/>
      <c r="AFN222" s="370"/>
      <c r="AFO222" s="370"/>
      <c r="AFP222" s="370"/>
      <c r="AFQ222" s="370"/>
      <c r="AFR222" s="370"/>
      <c r="AFS222" s="370"/>
      <c r="AFT222" s="370"/>
      <c r="AFU222" s="370"/>
      <c r="AFV222" s="370"/>
      <c r="AFW222" s="370"/>
      <c r="AFX222" s="370"/>
      <c r="AFY222" s="370"/>
      <c r="AFZ222" s="370"/>
      <c r="AGA222" s="370"/>
      <c r="AGB222" s="370"/>
      <c r="AGC222" s="370"/>
      <c r="AGD222" s="370"/>
      <c r="AGE222" s="370"/>
      <c r="AGF222" s="370"/>
      <c r="AGG222" s="370"/>
      <c r="AGH222" s="370"/>
      <c r="AGI222" s="370"/>
      <c r="AGJ222" s="370"/>
      <c r="AGK222" s="370"/>
      <c r="AGL222" s="370"/>
      <c r="AGM222" s="370"/>
      <c r="AGN222" s="370"/>
      <c r="AGO222" s="370"/>
      <c r="AGP222" s="370"/>
      <c r="AGQ222" s="370"/>
      <c r="AGR222" s="370"/>
      <c r="AGS222" s="370"/>
      <c r="AGT222" s="370"/>
      <c r="AGU222" s="370"/>
      <c r="AGV222" s="370"/>
      <c r="AGW222" s="370"/>
      <c r="AGX222" s="370"/>
      <c r="AGY222" s="370"/>
      <c r="AGZ222" s="370"/>
      <c r="AHA222" s="370"/>
      <c r="AHB222" s="370"/>
      <c r="AHC222" s="370"/>
      <c r="AHD222" s="370"/>
      <c r="AHE222" s="370"/>
      <c r="AHF222" s="370"/>
      <c r="AHG222" s="370"/>
      <c r="AHH222" s="370"/>
      <c r="AHI222" s="370"/>
      <c r="AHJ222" s="370"/>
      <c r="AHK222" s="370"/>
      <c r="AHL222" s="370"/>
      <c r="AHM222" s="370"/>
      <c r="AHN222" s="370"/>
      <c r="AHO222" s="370"/>
      <c r="AHP222" s="370"/>
      <c r="AHQ222" s="370"/>
      <c r="AHR222" s="370"/>
      <c r="AHS222" s="370"/>
      <c r="AHT222" s="370"/>
      <c r="AHU222" s="370"/>
      <c r="AHV222" s="370"/>
      <c r="AHW222" s="370"/>
      <c r="AHX222" s="370"/>
      <c r="AHY222" s="370"/>
      <c r="AHZ222" s="370"/>
      <c r="AIA222" s="370"/>
      <c r="AIB222" s="370"/>
      <c r="AIC222" s="370"/>
      <c r="AID222" s="370"/>
      <c r="AIE222" s="370"/>
      <c r="AIF222" s="370"/>
      <c r="AIG222" s="370"/>
      <c r="AIH222" s="370"/>
      <c r="AII222" s="370"/>
      <c r="AIJ222" s="370"/>
      <c r="AIK222" s="370"/>
      <c r="AIL222" s="370"/>
      <c r="AIM222" s="370"/>
      <c r="AIN222" s="370"/>
      <c r="AIO222" s="370"/>
      <c r="AIP222" s="370"/>
      <c r="AIQ222" s="370"/>
      <c r="AIR222" s="370"/>
      <c r="AIS222" s="370"/>
      <c r="AIT222" s="370"/>
      <c r="AIU222" s="370"/>
      <c r="AIV222" s="370"/>
      <c r="AIW222" s="370"/>
      <c r="AIX222" s="370"/>
      <c r="AIY222" s="370"/>
      <c r="AIZ222" s="370"/>
      <c r="AJA222" s="370"/>
      <c r="AJB222" s="370"/>
      <c r="AJC222" s="370"/>
      <c r="AJD222" s="370"/>
      <c r="AJE222" s="370"/>
      <c r="AJF222" s="370"/>
      <c r="AJG222" s="370"/>
      <c r="AJH222" s="370"/>
      <c r="AJI222" s="370"/>
      <c r="AJJ222" s="370"/>
      <c r="AJK222" s="370"/>
      <c r="AJL222" s="370"/>
      <c r="AJM222" s="370"/>
      <c r="AJN222" s="370"/>
      <c r="AJO222" s="370"/>
      <c r="AJP222" s="370"/>
      <c r="AJQ222" s="370"/>
      <c r="AJR222" s="370"/>
      <c r="AJS222" s="370"/>
      <c r="AJT222" s="370"/>
      <c r="AJU222" s="370"/>
      <c r="AJV222" s="370"/>
      <c r="AJW222" s="370"/>
      <c r="AJX222" s="370"/>
      <c r="AJY222" s="370"/>
      <c r="AJZ222" s="370"/>
      <c r="AKA222" s="370"/>
      <c r="AKB222" s="370"/>
      <c r="AKC222" s="370"/>
      <c r="AKD222" s="370"/>
      <c r="AKE222" s="370"/>
      <c r="AKF222" s="370"/>
      <c r="AKG222" s="370"/>
      <c r="AKH222" s="370"/>
      <c r="AKI222" s="370"/>
      <c r="AKJ222" s="370"/>
      <c r="AKK222" s="370"/>
      <c r="AKL222" s="370"/>
      <c r="AKM222" s="370"/>
      <c r="AKN222" s="370"/>
      <c r="AKO222" s="370"/>
      <c r="AKP222" s="370"/>
      <c r="AKQ222" s="370"/>
      <c r="AKR222" s="370"/>
      <c r="AKS222" s="370"/>
      <c r="AKT222" s="370"/>
      <c r="AKU222" s="370"/>
      <c r="AKV222" s="370"/>
      <c r="AKW222" s="370"/>
      <c r="AKX222" s="370"/>
      <c r="AKY222" s="370"/>
      <c r="AKZ222" s="370"/>
      <c r="ALA222" s="370"/>
      <c r="ALB222" s="370"/>
      <c r="ALC222" s="370"/>
      <c r="ALD222" s="370"/>
      <c r="ALE222" s="370"/>
      <c r="ALF222" s="370"/>
      <c r="ALG222" s="370"/>
      <c r="ALH222" s="370"/>
      <c r="ALI222" s="370"/>
      <c r="ALJ222" s="370"/>
      <c r="ALK222" s="370"/>
      <c r="ALL222" s="370"/>
      <c r="ALM222" s="370"/>
      <c r="ALN222" s="370"/>
      <c r="ALO222" s="370"/>
      <c r="ALP222" s="370"/>
      <c r="ALQ222" s="370"/>
      <c r="ALR222" s="370"/>
      <c r="ALS222" s="370"/>
      <c r="ALT222" s="370"/>
      <c r="ALU222" s="370"/>
      <c r="ALV222" s="370"/>
      <c r="ALW222" s="370"/>
      <c r="ALX222" s="370"/>
      <c r="ALY222" s="370"/>
      <c r="ALZ222" s="370"/>
      <c r="AMA222" s="370"/>
      <c r="AMB222" s="370"/>
      <c r="AMC222" s="370"/>
      <c r="AMD222" s="370"/>
      <c r="AME222" s="370"/>
      <c r="AMF222" s="370"/>
      <c r="AMG222" s="370"/>
      <c r="AMH222" s="370"/>
      <c r="AMI222" s="370"/>
      <c r="AMJ222" s="370"/>
      <c r="AMK222" s="370"/>
      <c r="AML222" s="370"/>
      <c r="AMM222" s="370"/>
      <c r="AMN222" s="370"/>
      <c r="AMO222" s="370"/>
      <c r="AMP222" s="370"/>
      <c r="AMQ222" s="370"/>
      <c r="AMR222" s="370"/>
      <c r="AMS222" s="370"/>
      <c r="AMT222" s="370"/>
      <c r="AMU222" s="370"/>
      <c r="AMV222" s="370"/>
      <c r="AMW222" s="370"/>
      <c r="AMX222" s="370"/>
      <c r="AMY222" s="370"/>
      <c r="AMZ222" s="370"/>
      <c r="ANA222" s="370"/>
      <c r="ANB222" s="370"/>
      <c r="ANC222" s="370"/>
      <c r="AND222" s="370"/>
      <c r="ANE222" s="370"/>
      <c r="ANF222" s="370"/>
      <c r="ANG222" s="370"/>
      <c r="ANH222" s="370"/>
      <c r="ANI222" s="370"/>
      <c r="ANJ222" s="370"/>
      <c r="ANK222" s="370"/>
      <c r="ANL222" s="370"/>
      <c r="ANM222" s="370"/>
      <c r="ANN222" s="370"/>
      <c r="ANO222" s="370"/>
      <c r="ANP222" s="370"/>
      <c r="ANQ222" s="370"/>
      <c r="ANR222" s="370"/>
      <c r="ANS222" s="370"/>
      <c r="ANT222" s="370"/>
      <c r="ANU222" s="370"/>
      <c r="ANV222" s="370"/>
      <c r="ANW222" s="370"/>
      <c r="ANX222" s="370"/>
      <c r="ANY222" s="370"/>
      <c r="ANZ222" s="370"/>
      <c r="AOA222" s="370"/>
      <c r="AOB222" s="370"/>
      <c r="AOC222" s="370"/>
      <c r="AOD222" s="370"/>
      <c r="AOE222" s="370"/>
      <c r="AOF222" s="370"/>
      <c r="AOG222" s="370"/>
      <c r="AOH222" s="370"/>
      <c r="AOI222" s="370"/>
      <c r="AOJ222" s="370"/>
      <c r="AOK222" s="370"/>
      <c r="AOL222" s="370"/>
      <c r="AOM222" s="370"/>
      <c r="AON222" s="370"/>
      <c r="AOO222" s="370"/>
      <c r="AOP222" s="370"/>
      <c r="AOQ222" s="370"/>
      <c r="AOR222" s="370"/>
      <c r="AOS222" s="370"/>
      <c r="AOT222" s="370"/>
      <c r="AOU222" s="370"/>
      <c r="AOV222" s="370"/>
      <c r="AOW222" s="370"/>
      <c r="AOX222" s="370"/>
      <c r="AOY222" s="370"/>
      <c r="AOZ222" s="370"/>
      <c r="APA222" s="370"/>
      <c r="APB222" s="370"/>
      <c r="APC222" s="370"/>
      <c r="APD222" s="370"/>
      <c r="APE222" s="370"/>
      <c r="APF222" s="370"/>
      <c r="APG222" s="370"/>
      <c r="APH222" s="370"/>
      <c r="API222" s="370"/>
      <c r="APJ222" s="370"/>
      <c r="APK222" s="370"/>
      <c r="APL222" s="370"/>
      <c r="APM222" s="370"/>
      <c r="APN222" s="370"/>
      <c r="APO222" s="370"/>
      <c r="APP222" s="370"/>
      <c r="APQ222" s="370"/>
      <c r="APR222" s="370"/>
      <c r="APS222" s="370"/>
      <c r="APT222" s="370"/>
      <c r="APU222" s="370"/>
      <c r="APV222" s="370"/>
      <c r="APW222" s="370"/>
      <c r="APX222" s="370"/>
      <c r="APY222" s="370"/>
      <c r="APZ222" s="370"/>
      <c r="AQA222" s="370"/>
      <c r="AQB222" s="370"/>
      <c r="AQC222" s="370"/>
      <c r="AQD222" s="370"/>
      <c r="AQE222" s="370"/>
      <c r="AQF222" s="370"/>
      <c r="AQG222" s="370"/>
      <c r="AQH222" s="370"/>
      <c r="AQI222" s="370"/>
      <c r="AQJ222" s="370"/>
      <c r="AQK222" s="370"/>
      <c r="AQL222" s="370"/>
      <c r="AQM222" s="370"/>
      <c r="AQN222" s="370"/>
      <c r="AQO222" s="370"/>
      <c r="AQP222" s="370"/>
      <c r="AQQ222" s="370"/>
      <c r="AQR222" s="370"/>
      <c r="AQS222" s="370"/>
      <c r="AQT222" s="370"/>
      <c r="AQU222" s="370"/>
      <c r="AQV222" s="370"/>
      <c r="AQW222" s="370"/>
      <c r="AQX222" s="370"/>
      <c r="AQY222" s="370"/>
      <c r="AQZ222" s="370"/>
      <c r="ARA222" s="370"/>
      <c r="ARB222" s="370"/>
      <c r="ARC222" s="370"/>
      <c r="ARD222" s="370"/>
      <c r="ARE222" s="370"/>
      <c r="ARF222" s="370"/>
      <c r="ARG222" s="370"/>
      <c r="ARH222" s="370"/>
      <c r="ARI222" s="370"/>
      <c r="ARJ222" s="370"/>
      <c r="ARK222" s="370"/>
      <c r="ARL222" s="370"/>
      <c r="ARM222" s="370"/>
      <c r="ARN222" s="370"/>
      <c r="ARO222" s="370"/>
      <c r="ARP222" s="370"/>
      <c r="ARQ222" s="370"/>
      <c r="ARR222" s="370"/>
      <c r="ARS222" s="370"/>
      <c r="ART222" s="370"/>
      <c r="ARU222" s="370"/>
      <c r="ARV222" s="370"/>
      <c r="ARW222" s="370"/>
      <c r="ARX222" s="370"/>
      <c r="ARY222" s="370"/>
      <c r="ARZ222" s="370"/>
      <c r="ASA222" s="370"/>
      <c r="ASB222" s="370"/>
      <c r="ASC222" s="370"/>
      <c r="ASD222" s="370"/>
      <c r="ASE222" s="370"/>
      <c r="ASF222" s="370"/>
      <c r="ASG222" s="370"/>
      <c r="ASH222" s="370"/>
      <c r="ASI222" s="370"/>
      <c r="ASJ222" s="370"/>
      <c r="ASK222" s="370"/>
      <c r="ASL222" s="370"/>
      <c r="ASM222" s="370"/>
      <c r="ASN222" s="370"/>
      <c r="ASO222" s="370"/>
      <c r="ASP222" s="370"/>
      <c r="ASQ222" s="370"/>
      <c r="ASR222" s="370"/>
      <c r="ASS222" s="370"/>
      <c r="AST222" s="370"/>
      <c r="ASU222" s="370"/>
      <c r="ASV222" s="370"/>
      <c r="ASW222" s="370"/>
      <c r="ASX222" s="370"/>
      <c r="ASY222" s="370"/>
      <c r="ASZ222" s="370"/>
      <c r="ATA222" s="370"/>
      <c r="ATB222" s="370"/>
      <c r="ATC222" s="370"/>
      <c r="ATD222" s="370"/>
      <c r="ATE222" s="370"/>
      <c r="ATF222" s="370"/>
      <c r="ATG222" s="370"/>
      <c r="ATH222" s="370"/>
      <c r="ATI222" s="370"/>
      <c r="ATJ222" s="370"/>
      <c r="ATK222" s="370"/>
      <c r="ATL222" s="370"/>
      <c r="ATM222" s="370"/>
      <c r="ATN222" s="370"/>
      <c r="ATO222" s="370"/>
      <c r="ATP222" s="370"/>
      <c r="ATQ222" s="370"/>
      <c r="ATR222" s="370"/>
      <c r="ATS222" s="370"/>
      <c r="ATT222" s="370"/>
      <c r="ATU222" s="370"/>
      <c r="ATV222" s="370"/>
      <c r="ATW222" s="370"/>
      <c r="ATX222" s="370"/>
      <c r="ATY222" s="370"/>
      <c r="ATZ222" s="370"/>
      <c r="AUA222" s="370"/>
      <c r="AUB222" s="370"/>
      <c r="AUC222" s="370"/>
      <c r="AUD222" s="370"/>
      <c r="AUE222" s="370"/>
      <c r="AUF222" s="370"/>
      <c r="AUG222" s="370"/>
      <c r="AUH222" s="370"/>
      <c r="AUI222" s="370"/>
      <c r="AUJ222" s="370"/>
      <c r="AUK222" s="370"/>
      <c r="AUL222" s="370"/>
      <c r="AUM222" s="370"/>
      <c r="AUN222" s="370"/>
      <c r="AUO222" s="370"/>
      <c r="AUP222" s="370"/>
      <c r="AUQ222" s="370"/>
      <c r="AUR222" s="370"/>
      <c r="AUS222" s="370"/>
      <c r="AUT222" s="370"/>
      <c r="AUU222" s="370"/>
      <c r="AUV222" s="370"/>
      <c r="AUW222" s="370"/>
      <c r="AUX222" s="370"/>
      <c r="AUY222" s="370"/>
      <c r="AUZ222" s="370"/>
      <c r="AVA222" s="370"/>
      <c r="AVB222" s="370"/>
      <c r="AVC222" s="370"/>
      <c r="AVD222" s="370"/>
      <c r="AVE222" s="370"/>
      <c r="AVF222" s="370"/>
      <c r="AVG222" s="370"/>
      <c r="AVH222" s="370"/>
      <c r="AVI222" s="370"/>
      <c r="AVJ222" s="370"/>
      <c r="AVK222" s="370"/>
      <c r="AVL222" s="370"/>
      <c r="AVM222" s="370"/>
      <c r="AVN222" s="370"/>
      <c r="AVO222" s="370"/>
      <c r="AVP222" s="370"/>
      <c r="AVQ222" s="370"/>
      <c r="AVR222" s="370"/>
      <c r="AVS222" s="370"/>
      <c r="AVT222" s="370"/>
      <c r="AVU222" s="370"/>
      <c r="AVV222" s="370"/>
      <c r="AVW222" s="370"/>
      <c r="AVX222" s="370"/>
      <c r="AVY222" s="370"/>
      <c r="AVZ222" s="370"/>
      <c r="AWA222" s="370"/>
      <c r="AWB222" s="370"/>
      <c r="AWC222" s="370"/>
      <c r="AWD222" s="370"/>
      <c r="AWE222" s="370"/>
      <c r="AWF222" s="370"/>
      <c r="AWG222" s="370"/>
      <c r="AWH222" s="370"/>
      <c r="AWI222" s="370"/>
      <c r="AWJ222" s="370"/>
      <c r="AWK222" s="370"/>
      <c r="AWL222" s="370"/>
      <c r="AWM222" s="370"/>
      <c r="AWN222" s="370"/>
      <c r="AWO222" s="370"/>
      <c r="AWP222" s="370"/>
      <c r="AWQ222" s="370"/>
      <c r="AWR222" s="370"/>
      <c r="AWS222" s="370"/>
      <c r="AWT222" s="370"/>
      <c r="AWU222" s="370"/>
      <c r="AWV222" s="370"/>
      <c r="AWW222" s="370"/>
      <c r="AWX222" s="370"/>
      <c r="AWY222" s="370"/>
      <c r="AWZ222" s="370"/>
      <c r="AXA222" s="370"/>
      <c r="AXB222" s="370"/>
      <c r="AXC222" s="370"/>
      <c r="AXD222" s="370"/>
      <c r="AXE222" s="370"/>
      <c r="AXF222" s="370"/>
      <c r="AXG222" s="370"/>
      <c r="AXH222" s="370"/>
      <c r="AXI222" s="370"/>
      <c r="AXJ222" s="370"/>
      <c r="AXK222" s="370"/>
      <c r="AXL222" s="370"/>
      <c r="AXM222" s="370"/>
      <c r="AXN222" s="370"/>
      <c r="AXO222" s="370"/>
      <c r="AXP222" s="370"/>
      <c r="AXQ222" s="370"/>
      <c r="AXR222" s="370"/>
      <c r="AXS222" s="370"/>
      <c r="AXT222" s="370"/>
      <c r="AXU222" s="370"/>
      <c r="AXV222" s="370"/>
      <c r="AXW222" s="370"/>
      <c r="AXX222" s="370"/>
      <c r="AXY222" s="370"/>
      <c r="AXZ222" s="370"/>
      <c r="AYA222" s="370"/>
      <c r="AYB222" s="370"/>
      <c r="AYC222" s="370"/>
      <c r="AYD222" s="370"/>
      <c r="AYE222" s="370"/>
      <c r="AYF222" s="370"/>
      <c r="AYG222" s="370"/>
      <c r="AYH222" s="370"/>
      <c r="AYI222" s="370"/>
      <c r="AYJ222" s="370"/>
      <c r="AYK222" s="370"/>
      <c r="AYL222" s="370"/>
      <c r="AYM222" s="370"/>
      <c r="AYN222" s="370"/>
      <c r="AYO222" s="370"/>
      <c r="AYP222" s="370"/>
      <c r="AYQ222" s="370"/>
      <c r="AYR222" s="370"/>
      <c r="AYS222" s="370"/>
      <c r="AYT222" s="370"/>
      <c r="AYU222" s="370"/>
      <c r="AYV222" s="370"/>
      <c r="AYW222" s="370"/>
      <c r="AYX222" s="370"/>
      <c r="AYY222" s="370"/>
      <c r="AYZ222" s="370"/>
      <c r="AZA222" s="370"/>
      <c r="AZB222" s="370"/>
      <c r="AZC222" s="370"/>
      <c r="AZD222" s="370"/>
      <c r="AZE222" s="370"/>
      <c r="AZF222" s="370"/>
      <c r="AZG222" s="370"/>
      <c r="AZH222" s="370"/>
      <c r="AZI222" s="370"/>
      <c r="AZJ222" s="370"/>
      <c r="AZK222" s="370"/>
      <c r="AZL222" s="370"/>
      <c r="AZM222" s="370"/>
      <c r="AZN222" s="370"/>
      <c r="AZO222" s="370"/>
      <c r="AZP222" s="370"/>
      <c r="AZQ222" s="370"/>
      <c r="AZR222" s="370"/>
      <c r="AZS222" s="370"/>
      <c r="AZT222" s="370"/>
      <c r="AZU222" s="370"/>
      <c r="AZV222" s="370"/>
      <c r="AZW222" s="370"/>
      <c r="AZX222" s="370"/>
      <c r="AZY222" s="370"/>
      <c r="AZZ222" s="370"/>
      <c r="BAA222" s="370"/>
      <c r="BAB222" s="370"/>
      <c r="BAC222" s="370"/>
      <c r="BAD222" s="370"/>
      <c r="BAE222" s="370"/>
      <c r="BAF222" s="370"/>
      <c r="BAG222" s="370"/>
      <c r="BAH222" s="370"/>
      <c r="BAI222" s="370"/>
      <c r="BAJ222" s="370"/>
      <c r="BAK222" s="370"/>
      <c r="BAL222" s="370"/>
      <c r="BAM222" s="370"/>
      <c r="BAN222" s="370"/>
      <c r="BAO222" s="370"/>
      <c r="BAP222" s="370"/>
      <c r="BAQ222" s="370"/>
      <c r="BAR222" s="370"/>
      <c r="BAS222" s="370"/>
      <c r="BAT222" s="370"/>
      <c r="BAU222" s="370"/>
      <c r="BAV222" s="370"/>
      <c r="BAW222" s="370"/>
      <c r="BAX222" s="370"/>
      <c r="BAY222" s="370"/>
      <c r="BAZ222" s="370"/>
      <c r="BBA222" s="370"/>
      <c r="BBB222" s="370"/>
      <c r="BBC222" s="370"/>
      <c r="BBD222" s="370"/>
      <c r="BBE222" s="370"/>
      <c r="BBF222" s="370"/>
      <c r="BBG222" s="370"/>
      <c r="BBH222" s="370"/>
      <c r="BBI222" s="370"/>
      <c r="BBJ222" s="370"/>
      <c r="BBK222" s="370"/>
      <c r="BBL222" s="370"/>
      <c r="BBM222" s="370"/>
      <c r="BBN222" s="370"/>
      <c r="BBO222" s="370"/>
      <c r="BBP222" s="370"/>
      <c r="BBQ222" s="370"/>
      <c r="BBR222" s="370"/>
      <c r="BBS222" s="370"/>
      <c r="BBT222" s="370"/>
      <c r="BBU222" s="370"/>
      <c r="BBV222" s="370"/>
      <c r="BBW222" s="370"/>
      <c r="BBX222" s="370"/>
      <c r="BBY222" s="370"/>
      <c r="BBZ222" s="370"/>
      <c r="BCA222" s="370"/>
      <c r="BCB222" s="370"/>
      <c r="BCC222" s="370"/>
      <c r="BCD222" s="370"/>
      <c r="BCE222" s="370"/>
      <c r="BCF222" s="370"/>
      <c r="BCG222" s="370"/>
      <c r="BCH222" s="370"/>
      <c r="BCI222" s="370"/>
      <c r="BCJ222" s="370"/>
      <c r="BCK222" s="370"/>
      <c r="BCL222" s="370"/>
      <c r="BCM222" s="370"/>
      <c r="BCN222" s="370"/>
      <c r="BCO222" s="370"/>
      <c r="BCP222" s="370"/>
      <c r="BCQ222" s="370"/>
      <c r="BCR222" s="370"/>
      <c r="BCS222" s="370"/>
      <c r="BCT222" s="370"/>
      <c r="BCU222" s="370"/>
      <c r="BCV222" s="370"/>
      <c r="BCW222" s="370"/>
      <c r="BCX222" s="370"/>
      <c r="BCY222" s="370"/>
      <c r="BCZ222" s="370"/>
      <c r="BDA222" s="370"/>
      <c r="BDB222" s="370"/>
      <c r="BDC222" s="370"/>
      <c r="BDD222" s="370"/>
      <c r="BDE222" s="370"/>
      <c r="BDF222" s="370"/>
      <c r="BDG222" s="370"/>
      <c r="BDH222" s="370"/>
      <c r="BDI222" s="370"/>
      <c r="BDJ222" s="370"/>
      <c r="BDK222" s="370"/>
      <c r="BDL222" s="370"/>
      <c r="BDM222" s="370"/>
      <c r="BDN222" s="370"/>
      <c r="BDO222" s="370"/>
      <c r="BDP222" s="370"/>
      <c r="BDQ222" s="370"/>
      <c r="BDR222" s="370"/>
      <c r="BDS222" s="370"/>
      <c r="BDT222" s="370"/>
      <c r="BDU222" s="370"/>
      <c r="BDV222" s="370"/>
      <c r="BDW222" s="370"/>
      <c r="BDX222" s="370"/>
      <c r="BDY222" s="370"/>
      <c r="BDZ222" s="370"/>
      <c r="BEA222" s="370"/>
      <c r="BEB222" s="370"/>
      <c r="BEC222" s="370"/>
      <c r="BED222" s="370"/>
      <c r="BEE222" s="370"/>
      <c r="BEF222" s="370"/>
      <c r="BEG222" s="370"/>
      <c r="BEH222" s="370"/>
      <c r="BEI222" s="370"/>
      <c r="BEJ222" s="370"/>
      <c r="BEK222" s="370"/>
      <c r="BEL222" s="370"/>
      <c r="BEM222" s="370"/>
      <c r="BEN222" s="370"/>
      <c r="BEO222" s="370"/>
      <c r="BEP222" s="370"/>
      <c r="BEQ222" s="370"/>
      <c r="BER222" s="370"/>
      <c r="BES222" s="370"/>
      <c r="BET222" s="370"/>
      <c r="BEU222" s="370"/>
      <c r="BEV222" s="370"/>
      <c r="BEW222" s="370"/>
      <c r="BEX222" s="370"/>
      <c r="BEY222" s="370"/>
      <c r="BEZ222" s="370"/>
      <c r="BFA222" s="370"/>
      <c r="BFB222" s="370"/>
      <c r="BFC222" s="370"/>
      <c r="BFD222" s="370"/>
      <c r="BFE222" s="370"/>
      <c r="BFF222" s="370"/>
      <c r="BFG222" s="370"/>
      <c r="BFH222" s="370"/>
      <c r="BFI222" s="370"/>
      <c r="BFJ222" s="370"/>
      <c r="BFK222" s="370"/>
      <c r="BFL222" s="370"/>
      <c r="BFM222" s="370"/>
      <c r="BFN222" s="370"/>
      <c r="BFO222" s="370"/>
      <c r="BFP222" s="370"/>
      <c r="BFQ222" s="370"/>
      <c r="BFR222" s="370"/>
      <c r="BFS222" s="370"/>
      <c r="BFT222" s="370"/>
      <c r="BFU222" s="370"/>
      <c r="BFV222" s="370"/>
      <c r="BFW222" s="370"/>
      <c r="BFX222" s="370"/>
      <c r="BFY222" s="370"/>
      <c r="BFZ222" s="370"/>
      <c r="BGA222" s="370"/>
      <c r="BGB222" s="370"/>
      <c r="BGC222" s="370"/>
      <c r="BGD222" s="370"/>
      <c r="BGE222" s="370"/>
      <c r="BGF222" s="370"/>
      <c r="BGG222" s="370"/>
      <c r="BGH222" s="370"/>
      <c r="BGI222" s="370"/>
      <c r="BGJ222" s="370"/>
      <c r="BGK222" s="370"/>
      <c r="BGL222" s="370"/>
      <c r="BGM222" s="370"/>
      <c r="BGN222" s="370"/>
      <c r="BGO222" s="370"/>
      <c r="BGP222" s="370"/>
      <c r="BGQ222" s="370"/>
      <c r="BGR222" s="370"/>
      <c r="BGS222" s="370"/>
      <c r="BGT222" s="370"/>
      <c r="BGU222" s="370"/>
      <c r="BGV222" s="370"/>
      <c r="BGW222" s="370"/>
      <c r="BGX222" s="370"/>
      <c r="BGY222" s="370"/>
      <c r="BGZ222" s="370"/>
      <c r="BHA222" s="370"/>
      <c r="BHB222" s="370"/>
      <c r="BHC222" s="370"/>
      <c r="BHD222" s="370"/>
      <c r="BHE222" s="370"/>
      <c r="BHF222" s="370"/>
      <c r="BHG222" s="370"/>
      <c r="BHH222" s="370"/>
      <c r="BHI222" s="370"/>
      <c r="BHJ222" s="370"/>
      <c r="BHK222" s="370"/>
      <c r="BHL222" s="370"/>
      <c r="BHM222" s="370"/>
      <c r="BHN222" s="370"/>
      <c r="BHO222" s="370"/>
      <c r="BHP222" s="370"/>
      <c r="BHQ222" s="370"/>
      <c r="BHR222" s="370"/>
      <c r="BHS222" s="370"/>
      <c r="BHT222" s="370"/>
      <c r="BHU222" s="370"/>
      <c r="BHV222" s="370"/>
      <c r="BHW222" s="370"/>
      <c r="BHX222" s="370"/>
      <c r="BHY222" s="370"/>
      <c r="BHZ222" s="370"/>
      <c r="BIA222" s="370"/>
      <c r="BIB222" s="370"/>
      <c r="BIC222" s="370"/>
      <c r="BID222" s="370"/>
      <c r="BIE222" s="370"/>
      <c r="BIF222" s="370"/>
      <c r="BIG222" s="370"/>
      <c r="BIH222" s="370"/>
      <c r="BII222" s="370"/>
      <c r="BIJ222" s="370"/>
      <c r="BIK222" s="370"/>
      <c r="BIL222" s="370"/>
      <c r="BIM222" s="370"/>
      <c r="BIN222" s="370"/>
      <c r="BIO222" s="370"/>
      <c r="BIP222" s="370"/>
      <c r="BIQ222" s="370"/>
      <c r="BIR222" s="370"/>
      <c r="BIS222" s="370"/>
      <c r="BIT222" s="370"/>
      <c r="BIU222" s="370"/>
      <c r="BIV222" s="370"/>
      <c r="BIW222" s="370"/>
      <c r="BIX222" s="370"/>
      <c r="BIY222" s="370"/>
      <c r="BIZ222" s="370"/>
      <c r="BJA222" s="370"/>
    </row>
    <row r="223" spans="1:1613" ht="15.75" thickTop="1" x14ac:dyDescent="0.25">
      <c r="A223" s="571" t="s">
        <v>281</v>
      </c>
      <c r="B223" s="572"/>
      <c r="C223" s="599"/>
      <c r="D223" s="54"/>
      <c r="E223" s="54"/>
      <c r="F223" s="54"/>
      <c r="G223" s="55"/>
      <c r="H223" s="49"/>
      <c r="I223" s="250"/>
      <c r="J223" s="250"/>
      <c r="K223" s="250"/>
      <c r="L223" s="250"/>
      <c r="M223" s="250"/>
      <c r="N223" s="250"/>
      <c r="O223" s="250"/>
      <c r="P223" s="25"/>
      <c r="Q223" s="272"/>
      <c r="R223" s="250"/>
    </row>
    <row r="224" spans="1:1613" x14ac:dyDescent="0.25">
      <c r="A224" s="127">
        <v>540</v>
      </c>
      <c r="B224" s="2">
        <v>7200</v>
      </c>
      <c r="C224" s="135" t="s">
        <v>297</v>
      </c>
      <c r="D224" s="250">
        <v>31863.68</v>
      </c>
      <c r="E224" s="24">
        <v>51343.85</v>
      </c>
      <c r="F224" s="250">
        <v>48560.87</v>
      </c>
      <c r="G224" s="25">
        <v>29380.27</v>
      </c>
      <c r="H224" s="49">
        <v>30000</v>
      </c>
      <c r="I224" s="250">
        <v>7076.72</v>
      </c>
      <c r="J224" s="250">
        <v>4368.67</v>
      </c>
      <c r="K224" s="250">
        <v>274.77</v>
      </c>
      <c r="L224" s="250">
        <v>2258.73</v>
      </c>
      <c r="M224" s="250">
        <v>-8046.52</v>
      </c>
      <c r="N224" s="250">
        <v>6078.39</v>
      </c>
      <c r="O224" s="250">
        <v>0</v>
      </c>
      <c r="P224" s="25">
        <f>SUM(I224:O224)</f>
        <v>12010.759999999998</v>
      </c>
      <c r="Q224" s="272">
        <f>30000+16500</f>
        <v>46500</v>
      </c>
      <c r="R224" s="250"/>
    </row>
    <row r="225" spans="1:1613" x14ac:dyDescent="0.25">
      <c r="A225" s="127">
        <v>540</v>
      </c>
      <c r="B225" s="2">
        <v>7300</v>
      </c>
      <c r="C225" s="135" t="s">
        <v>294</v>
      </c>
      <c r="D225" s="250">
        <v>2081.4699999999998</v>
      </c>
      <c r="E225" s="24">
        <v>1025.83</v>
      </c>
      <c r="F225" s="250">
        <v>6928.68</v>
      </c>
      <c r="G225" s="25">
        <v>2492.11</v>
      </c>
      <c r="H225" s="49">
        <v>2000</v>
      </c>
      <c r="I225" s="250">
        <v>1987.51</v>
      </c>
      <c r="J225" s="250">
        <v>48.93</v>
      </c>
      <c r="K225" s="250">
        <v>0</v>
      </c>
      <c r="L225" s="250">
        <v>165.65</v>
      </c>
      <c r="M225" s="250"/>
      <c r="N225" s="250"/>
      <c r="O225" s="250"/>
      <c r="P225" s="25">
        <f t="shared" ref="P225:P231" si="38">SUM(I225:O225)</f>
        <v>2202.09</v>
      </c>
      <c r="Q225" s="272">
        <v>5000</v>
      </c>
      <c r="R225" s="250"/>
    </row>
    <row r="226" spans="1:1613" x14ac:dyDescent="0.25">
      <c r="A226" s="127">
        <v>540</v>
      </c>
      <c r="B226" s="2">
        <v>7350</v>
      </c>
      <c r="C226" s="135" t="s">
        <v>171</v>
      </c>
      <c r="D226" s="250">
        <v>3728.05</v>
      </c>
      <c r="E226" s="24">
        <v>3487.66</v>
      </c>
      <c r="F226" s="250">
        <v>4878.41</v>
      </c>
      <c r="G226" s="25">
        <v>5689.39</v>
      </c>
      <c r="H226" s="49">
        <v>3000</v>
      </c>
      <c r="I226" s="250">
        <v>2468.7199999999998</v>
      </c>
      <c r="J226" s="250">
        <v>410.04</v>
      </c>
      <c r="K226" s="250">
        <v>214.28</v>
      </c>
      <c r="L226" s="250">
        <v>270.73</v>
      </c>
      <c r="M226" s="250">
        <v>63.98</v>
      </c>
      <c r="N226" s="250">
        <v>-66.17</v>
      </c>
      <c r="O226" s="250"/>
      <c r="P226" s="25">
        <f t="shared" si="38"/>
        <v>3361.58</v>
      </c>
      <c r="Q226" s="272">
        <v>5000</v>
      </c>
      <c r="R226" s="250"/>
    </row>
    <row r="227" spans="1:1613" x14ac:dyDescent="0.25">
      <c r="A227" s="127">
        <v>540</v>
      </c>
      <c r="B227" s="2">
        <v>7355</v>
      </c>
      <c r="C227" s="135" t="s">
        <v>345</v>
      </c>
      <c r="D227" s="250">
        <v>-817.55</v>
      </c>
      <c r="E227" s="24">
        <v>3290.8</v>
      </c>
      <c r="F227" s="250">
        <v>2908.78</v>
      </c>
      <c r="G227" s="25">
        <v>0</v>
      </c>
      <c r="H227" s="49">
        <v>0</v>
      </c>
      <c r="I227" s="250"/>
      <c r="J227" s="250">
        <v>0</v>
      </c>
      <c r="K227" s="250">
        <v>0</v>
      </c>
      <c r="L227" s="250"/>
      <c r="M227" s="250"/>
      <c r="N227" s="250"/>
      <c r="O227" s="250"/>
      <c r="P227" s="25">
        <f t="shared" si="38"/>
        <v>0</v>
      </c>
      <c r="Q227" s="272">
        <v>0</v>
      </c>
      <c r="R227" s="250"/>
    </row>
    <row r="228" spans="1:1613" x14ac:dyDescent="0.25">
      <c r="A228" s="127">
        <v>540</v>
      </c>
      <c r="B228" s="2">
        <v>7400</v>
      </c>
      <c r="C228" s="135" t="s">
        <v>172</v>
      </c>
      <c r="D228" s="250">
        <v>349.91</v>
      </c>
      <c r="E228" s="24">
        <v>519.41999999999996</v>
      </c>
      <c r="F228" s="250">
        <v>415.15</v>
      </c>
      <c r="G228" s="25">
        <v>1057.71</v>
      </c>
      <c r="H228" s="49">
        <v>500</v>
      </c>
      <c r="I228" s="250">
        <v>120.35</v>
      </c>
      <c r="J228" s="250">
        <v>0</v>
      </c>
      <c r="K228" s="250">
        <v>0</v>
      </c>
      <c r="L228" s="250"/>
      <c r="M228" s="250"/>
      <c r="N228" s="250"/>
      <c r="O228" s="250"/>
      <c r="P228" s="25">
        <f t="shared" si="38"/>
        <v>120.35</v>
      </c>
      <c r="Q228" s="272">
        <v>1000</v>
      </c>
      <c r="R228" s="250"/>
    </row>
    <row r="229" spans="1:1613" x14ac:dyDescent="0.25">
      <c r="A229" s="127">
        <v>540</v>
      </c>
      <c r="B229" s="42">
        <v>7500</v>
      </c>
      <c r="C229" s="135" t="s">
        <v>295</v>
      </c>
      <c r="D229" s="250">
        <v>1288.25</v>
      </c>
      <c r="E229" s="24">
        <v>1404.64</v>
      </c>
      <c r="F229" s="250">
        <v>1461.94</v>
      </c>
      <c r="G229" s="25">
        <v>2808.24</v>
      </c>
      <c r="H229" s="49">
        <v>1500</v>
      </c>
      <c r="I229" s="250">
        <v>730.37</v>
      </c>
      <c r="J229" s="250">
        <v>1974.17</v>
      </c>
      <c r="K229" s="250">
        <v>128.72999999999999</v>
      </c>
      <c r="L229" s="250">
        <v>37.01</v>
      </c>
      <c r="M229" s="250">
        <v>32.549999999999997</v>
      </c>
      <c r="N229" s="250"/>
      <c r="O229" s="250"/>
      <c r="P229" s="25">
        <f t="shared" si="38"/>
        <v>2902.8300000000004</v>
      </c>
      <c r="Q229" s="272">
        <v>3000</v>
      </c>
      <c r="R229" s="250"/>
    </row>
    <row r="230" spans="1:1613" x14ac:dyDescent="0.25">
      <c r="A230" s="127">
        <v>540</v>
      </c>
      <c r="B230" s="42">
        <v>7600</v>
      </c>
      <c r="C230" s="135" t="s">
        <v>296</v>
      </c>
      <c r="D230" s="250">
        <v>0</v>
      </c>
      <c r="E230" s="24">
        <v>18062.96</v>
      </c>
      <c r="F230" s="250">
        <v>1731.19</v>
      </c>
      <c r="G230" s="25">
        <v>9400.7900000000009</v>
      </c>
      <c r="H230" s="49">
        <v>0</v>
      </c>
      <c r="I230" s="250">
        <v>0</v>
      </c>
      <c r="J230" s="250">
        <v>350</v>
      </c>
      <c r="K230" s="250">
        <v>511.23</v>
      </c>
      <c r="L230" s="250"/>
      <c r="M230" s="250"/>
      <c r="N230" s="250">
        <v>65</v>
      </c>
      <c r="O230" s="250"/>
      <c r="P230" s="25">
        <f t="shared" si="38"/>
        <v>926.23</v>
      </c>
      <c r="Q230" s="272">
        <v>1500</v>
      </c>
      <c r="R230" s="250"/>
    </row>
    <row r="231" spans="1:1613" ht="15.75" thickBot="1" x14ac:dyDescent="0.3">
      <c r="A231" s="127">
        <v>540</v>
      </c>
      <c r="B231" s="42">
        <v>7606</v>
      </c>
      <c r="C231" s="135" t="s">
        <v>346</v>
      </c>
      <c r="D231" s="250">
        <v>0</v>
      </c>
      <c r="E231" s="24">
        <v>76.45</v>
      </c>
      <c r="F231" s="250">
        <v>0</v>
      </c>
      <c r="G231" s="25">
        <v>0</v>
      </c>
      <c r="H231" s="49">
        <v>4000</v>
      </c>
      <c r="I231" s="250">
        <v>2186.6999999999998</v>
      </c>
      <c r="J231" s="250">
        <v>0</v>
      </c>
      <c r="K231" s="250"/>
      <c r="L231" s="250"/>
      <c r="M231" s="250"/>
      <c r="N231" s="250"/>
      <c r="O231" s="250"/>
      <c r="P231" s="25">
        <f t="shared" si="38"/>
        <v>2186.6999999999998</v>
      </c>
      <c r="Q231" s="272">
        <v>0</v>
      </c>
      <c r="R231" s="250"/>
    </row>
    <row r="232" spans="1:1613" s="14" customFormat="1" ht="16.5" thickTop="1" thickBot="1" x14ac:dyDescent="0.3">
      <c r="A232" s="116"/>
      <c r="B232" s="117"/>
      <c r="C232" s="142" t="s">
        <v>280</v>
      </c>
      <c r="D232" s="119">
        <f t="shared" ref="D232:Q232" si="39">SUM(D224:D231)</f>
        <v>38493.810000000005</v>
      </c>
      <c r="E232" s="119">
        <f t="shared" si="39"/>
        <v>79211.61</v>
      </c>
      <c r="F232" s="119">
        <f t="shared" si="39"/>
        <v>66885.02</v>
      </c>
      <c r="G232" s="120">
        <f t="shared" si="39"/>
        <v>50828.51</v>
      </c>
      <c r="H232" s="118">
        <f t="shared" si="39"/>
        <v>41000</v>
      </c>
      <c r="I232" s="119">
        <f t="shared" si="39"/>
        <v>14570.369999999999</v>
      </c>
      <c r="J232" s="119">
        <f t="shared" si="39"/>
        <v>7151.81</v>
      </c>
      <c r="K232" s="119">
        <f t="shared" si="39"/>
        <v>1129.01</v>
      </c>
      <c r="L232" s="119">
        <f t="shared" si="39"/>
        <v>2732.1200000000003</v>
      </c>
      <c r="M232" s="119">
        <f t="shared" si="39"/>
        <v>-7949.9900000000007</v>
      </c>
      <c r="N232" s="119">
        <f t="shared" si="39"/>
        <v>6077.22</v>
      </c>
      <c r="O232" s="119">
        <f t="shared" si="39"/>
        <v>0</v>
      </c>
      <c r="P232" s="120">
        <f t="shared" si="39"/>
        <v>23710.54</v>
      </c>
      <c r="Q232" s="279">
        <f t="shared" si="39"/>
        <v>62000</v>
      </c>
      <c r="R232" s="132"/>
      <c r="S232" s="370"/>
      <c r="T232" s="370"/>
      <c r="U232" s="370"/>
      <c r="V232" s="370"/>
      <c r="W232" s="370"/>
      <c r="X232" s="370"/>
      <c r="Y232" s="370"/>
      <c r="Z232" s="370"/>
      <c r="AA232" s="370"/>
      <c r="AB232" s="370"/>
      <c r="AC232" s="370"/>
      <c r="AD232" s="370"/>
      <c r="AE232" s="370"/>
      <c r="AF232" s="370"/>
      <c r="AG232" s="370"/>
      <c r="AH232" s="370"/>
      <c r="AI232" s="370"/>
      <c r="AJ232" s="370"/>
      <c r="AK232" s="370"/>
      <c r="AL232" s="370"/>
      <c r="AM232" s="370"/>
      <c r="AN232" s="370"/>
      <c r="AO232" s="370"/>
      <c r="AP232" s="370"/>
      <c r="AQ232" s="370"/>
      <c r="AR232" s="370"/>
      <c r="AS232" s="370"/>
      <c r="AT232" s="370"/>
      <c r="AU232" s="370"/>
      <c r="AV232" s="370"/>
      <c r="AW232" s="370"/>
      <c r="AX232" s="370"/>
      <c r="AY232" s="370"/>
      <c r="AZ232" s="370"/>
      <c r="BA232" s="370"/>
      <c r="BB232" s="370"/>
      <c r="BC232" s="370"/>
      <c r="BD232" s="370"/>
      <c r="BE232" s="370"/>
      <c r="BF232" s="370"/>
      <c r="BG232" s="370"/>
      <c r="BH232" s="370"/>
      <c r="BI232" s="370"/>
      <c r="BJ232" s="370"/>
      <c r="BK232" s="370"/>
      <c r="BL232" s="370"/>
      <c r="BM232" s="370"/>
      <c r="BN232" s="370"/>
      <c r="BO232" s="370"/>
      <c r="BP232" s="370"/>
      <c r="BQ232" s="370"/>
      <c r="BR232" s="370"/>
      <c r="BS232" s="370"/>
      <c r="BT232" s="370"/>
      <c r="BU232" s="370"/>
      <c r="BV232" s="370"/>
      <c r="BW232" s="370"/>
      <c r="BX232" s="370"/>
      <c r="BY232" s="370"/>
      <c r="BZ232" s="370"/>
      <c r="CA232" s="370"/>
      <c r="CB232" s="370"/>
      <c r="CC232" s="370"/>
      <c r="CD232" s="370"/>
      <c r="CE232" s="370"/>
      <c r="CF232" s="370"/>
      <c r="CG232" s="370"/>
      <c r="CH232" s="370"/>
      <c r="CI232" s="370"/>
      <c r="CJ232" s="370"/>
      <c r="CK232" s="370"/>
      <c r="CL232" s="370"/>
      <c r="CM232" s="370"/>
      <c r="CN232" s="370"/>
      <c r="CO232" s="370"/>
      <c r="CP232" s="370"/>
      <c r="CQ232" s="370"/>
      <c r="CR232" s="370"/>
      <c r="CS232" s="370"/>
      <c r="CT232" s="370"/>
      <c r="CU232" s="370"/>
      <c r="CV232" s="370"/>
      <c r="CW232" s="370"/>
      <c r="CX232" s="370"/>
      <c r="CY232" s="370"/>
      <c r="CZ232" s="370"/>
      <c r="DA232" s="370"/>
      <c r="DB232" s="370"/>
      <c r="DC232" s="370"/>
      <c r="DD232" s="370"/>
      <c r="DE232" s="370"/>
      <c r="DF232" s="370"/>
      <c r="DG232" s="370"/>
      <c r="DH232" s="370"/>
      <c r="DI232" s="370"/>
      <c r="DJ232" s="370"/>
      <c r="DK232" s="370"/>
      <c r="DL232" s="370"/>
      <c r="DM232" s="370"/>
      <c r="DN232" s="370"/>
      <c r="DO232" s="370"/>
      <c r="DP232" s="370"/>
      <c r="DQ232" s="370"/>
      <c r="DR232" s="370"/>
      <c r="DS232" s="370"/>
      <c r="DT232" s="370"/>
      <c r="DU232" s="370"/>
      <c r="DV232" s="370"/>
      <c r="DW232" s="370"/>
      <c r="DX232" s="370"/>
      <c r="DY232" s="370"/>
      <c r="DZ232" s="370"/>
      <c r="EA232" s="370"/>
      <c r="EB232" s="370"/>
      <c r="EC232" s="370"/>
      <c r="ED232" s="370"/>
      <c r="EE232" s="370"/>
      <c r="EF232" s="370"/>
      <c r="EG232" s="370"/>
      <c r="EH232" s="370"/>
      <c r="EI232" s="370"/>
      <c r="EJ232" s="370"/>
      <c r="EK232" s="370"/>
      <c r="EL232" s="370"/>
      <c r="EM232" s="370"/>
      <c r="EN232" s="370"/>
      <c r="EO232" s="370"/>
      <c r="EP232" s="370"/>
      <c r="EQ232" s="370"/>
      <c r="ER232" s="370"/>
      <c r="ES232" s="370"/>
      <c r="ET232" s="370"/>
      <c r="EU232" s="370"/>
      <c r="EV232" s="370"/>
      <c r="EW232" s="370"/>
      <c r="EX232" s="370"/>
      <c r="EY232" s="370"/>
      <c r="EZ232" s="370"/>
      <c r="FA232" s="370"/>
      <c r="FB232" s="370"/>
      <c r="FC232" s="370"/>
      <c r="FD232" s="370"/>
      <c r="FE232" s="370"/>
      <c r="FF232" s="370"/>
      <c r="FG232" s="370"/>
      <c r="FH232" s="370"/>
      <c r="FI232" s="370"/>
      <c r="FJ232" s="370"/>
      <c r="FK232" s="370"/>
      <c r="FL232" s="370"/>
      <c r="FM232" s="370"/>
      <c r="FN232" s="370"/>
      <c r="FO232" s="370"/>
      <c r="FP232" s="370"/>
      <c r="FQ232" s="370"/>
      <c r="FR232" s="370"/>
      <c r="FS232" s="370"/>
      <c r="FT232" s="370"/>
      <c r="FU232" s="370"/>
      <c r="FV232" s="370"/>
      <c r="FW232" s="370"/>
      <c r="FX232" s="370"/>
      <c r="FY232" s="370"/>
      <c r="FZ232" s="370"/>
      <c r="GA232" s="370"/>
      <c r="GB232" s="370"/>
      <c r="GC232" s="370"/>
      <c r="GD232" s="370"/>
      <c r="GE232" s="370"/>
      <c r="GF232" s="370"/>
      <c r="GG232" s="370"/>
      <c r="GH232" s="370"/>
      <c r="GI232" s="370"/>
      <c r="GJ232" s="370"/>
      <c r="GK232" s="370"/>
      <c r="GL232" s="370"/>
      <c r="GM232" s="370"/>
      <c r="GN232" s="370"/>
      <c r="GO232" s="370"/>
      <c r="GP232" s="370"/>
      <c r="GQ232" s="370"/>
      <c r="GR232" s="370"/>
      <c r="GS232" s="370"/>
      <c r="GT232" s="370"/>
      <c r="GU232" s="370"/>
      <c r="GV232" s="370"/>
      <c r="GW232" s="370"/>
      <c r="GX232" s="370"/>
      <c r="GY232" s="370"/>
      <c r="GZ232" s="370"/>
      <c r="HA232" s="370"/>
      <c r="HB232" s="370"/>
      <c r="HC232" s="370"/>
      <c r="HD232" s="370"/>
      <c r="HE232" s="370"/>
      <c r="HF232" s="370"/>
      <c r="HG232" s="370"/>
      <c r="HH232" s="370"/>
      <c r="HI232" s="370"/>
      <c r="HJ232" s="370"/>
      <c r="HK232" s="370"/>
      <c r="HL232" s="370"/>
      <c r="HM232" s="370"/>
      <c r="HN232" s="370"/>
      <c r="HO232" s="370"/>
      <c r="HP232" s="370"/>
      <c r="HQ232" s="370"/>
      <c r="HR232" s="370"/>
      <c r="HS232" s="370"/>
      <c r="HT232" s="370"/>
      <c r="HU232" s="370"/>
      <c r="HV232" s="370"/>
      <c r="HW232" s="370"/>
      <c r="HX232" s="370"/>
      <c r="HY232" s="370"/>
      <c r="HZ232" s="370"/>
      <c r="IA232" s="370"/>
      <c r="IB232" s="370"/>
      <c r="IC232" s="370"/>
      <c r="ID232" s="370"/>
      <c r="IE232" s="370"/>
      <c r="IF232" s="370"/>
      <c r="IG232" s="370"/>
      <c r="IH232" s="370"/>
      <c r="II232" s="370"/>
      <c r="IJ232" s="370"/>
      <c r="IK232" s="370"/>
      <c r="IL232" s="370"/>
      <c r="IM232" s="370"/>
      <c r="IN232" s="370"/>
      <c r="IO232" s="370"/>
      <c r="IP232" s="370"/>
      <c r="IQ232" s="370"/>
      <c r="IR232" s="370"/>
      <c r="IS232" s="370"/>
      <c r="IT232" s="370"/>
      <c r="IU232" s="370"/>
      <c r="IV232" s="370"/>
      <c r="IW232" s="370"/>
      <c r="IX232" s="370"/>
      <c r="IY232" s="370"/>
      <c r="IZ232" s="370"/>
      <c r="JA232" s="370"/>
      <c r="JB232" s="370"/>
      <c r="JC232" s="370"/>
      <c r="JD232" s="370"/>
      <c r="JE232" s="370"/>
      <c r="JF232" s="370"/>
      <c r="JG232" s="370"/>
      <c r="JH232" s="370"/>
      <c r="JI232" s="370"/>
      <c r="JJ232" s="370"/>
      <c r="JK232" s="370"/>
      <c r="JL232" s="370"/>
      <c r="JM232" s="370"/>
      <c r="JN232" s="370"/>
      <c r="JO232" s="370"/>
      <c r="JP232" s="370"/>
      <c r="JQ232" s="370"/>
      <c r="JR232" s="370"/>
      <c r="JS232" s="370"/>
      <c r="JT232" s="370"/>
      <c r="JU232" s="370"/>
      <c r="JV232" s="370"/>
      <c r="JW232" s="370"/>
      <c r="JX232" s="370"/>
      <c r="JY232" s="370"/>
      <c r="JZ232" s="370"/>
      <c r="KA232" s="370"/>
      <c r="KB232" s="370"/>
      <c r="KC232" s="370"/>
      <c r="KD232" s="370"/>
      <c r="KE232" s="370"/>
      <c r="KF232" s="370"/>
      <c r="KG232" s="370"/>
      <c r="KH232" s="370"/>
      <c r="KI232" s="370"/>
      <c r="KJ232" s="370"/>
      <c r="KK232" s="370"/>
      <c r="KL232" s="370"/>
      <c r="KM232" s="370"/>
      <c r="KN232" s="370"/>
      <c r="KO232" s="370"/>
      <c r="KP232" s="370"/>
      <c r="KQ232" s="370"/>
      <c r="KR232" s="370"/>
      <c r="KS232" s="370"/>
      <c r="KT232" s="370"/>
      <c r="KU232" s="370"/>
      <c r="KV232" s="370"/>
      <c r="KW232" s="370"/>
      <c r="KX232" s="370"/>
      <c r="KY232" s="370"/>
      <c r="KZ232" s="370"/>
      <c r="LA232" s="370"/>
      <c r="LB232" s="370"/>
      <c r="LC232" s="370"/>
      <c r="LD232" s="370"/>
      <c r="LE232" s="370"/>
      <c r="LF232" s="370"/>
      <c r="LG232" s="370"/>
      <c r="LH232" s="370"/>
      <c r="LI232" s="370"/>
      <c r="LJ232" s="370"/>
      <c r="LK232" s="370"/>
      <c r="LL232" s="370"/>
      <c r="LM232" s="370"/>
      <c r="LN232" s="370"/>
      <c r="LO232" s="370"/>
      <c r="LP232" s="370"/>
      <c r="LQ232" s="370"/>
      <c r="LR232" s="370"/>
      <c r="LS232" s="370"/>
      <c r="LT232" s="370"/>
      <c r="LU232" s="370"/>
      <c r="LV232" s="370"/>
      <c r="LW232" s="370"/>
      <c r="LX232" s="370"/>
      <c r="LY232" s="370"/>
      <c r="LZ232" s="370"/>
      <c r="MA232" s="370"/>
      <c r="MB232" s="370"/>
      <c r="MC232" s="370"/>
      <c r="MD232" s="370"/>
      <c r="ME232" s="370"/>
      <c r="MF232" s="370"/>
      <c r="MG232" s="370"/>
      <c r="MH232" s="370"/>
      <c r="MI232" s="370"/>
      <c r="MJ232" s="370"/>
      <c r="MK232" s="370"/>
      <c r="ML232" s="370"/>
      <c r="MM232" s="370"/>
      <c r="MN232" s="370"/>
      <c r="MO232" s="370"/>
      <c r="MP232" s="370"/>
      <c r="MQ232" s="370"/>
      <c r="MR232" s="370"/>
      <c r="MS232" s="370"/>
      <c r="MT232" s="370"/>
      <c r="MU232" s="370"/>
      <c r="MV232" s="370"/>
      <c r="MW232" s="370"/>
      <c r="MX232" s="370"/>
      <c r="MY232" s="370"/>
      <c r="MZ232" s="370"/>
      <c r="NA232" s="370"/>
      <c r="NB232" s="370"/>
      <c r="NC232" s="370"/>
      <c r="ND232" s="370"/>
      <c r="NE232" s="370"/>
      <c r="NF232" s="370"/>
      <c r="NG232" s="370"/>
      <c r="NH232" s="370"/>
      <c r="NI232" s="370"/>
      <c r="NJ232" s="370"/>
      <c r="NK232" s="370"/>
      <c r="NL232" s="370"/>
      <c r="NM232" s="370"/>
      <c r="NN232" s="370"/>
      <c r="NO232" s="370"/>
      <c r="NP232" s="370"/>
      <c r="NQ232" s="370"/>
      <c r="NR232" s="370"/>
      <c r="NS232" s="370"/>
      <c r="NT232" s="370"/>
      <c r="NU232" s="370"/>
      <c r="NV232" s="370"/>
      <c r="NW232" s="370"/>
      <c r="NX232" s="370"/>
      <c r="NY232" s="370"/>
      <c r="NZ232" s="370"/>
      <c r="OA232" s="370"/>
      <c r="OB232" s="370"/>
      <c r="OC232" s="370"/>
      <c r="OD232" s="370"/>
      <c r="OE232" s="370"/>
      <c r="OF232" s="370"/>
      <c r="OG232" s="370"/>
      <c r="OH232" s="370"/>
      <c r="OI232" s="370"/>
      <c r="OJ232" s="370"/>
      <c r="OK232" s="370"/>
      <c r="OL232" s="370"/>
      <c r="OM232" s="370"/>
      <c r="ON232" s="370"/>
      <c r="OO232" s="370"/>
      <c r="OP232" s="370"/>
      <c r="OQ232" s="370"/>
      <c r="OR232" s="370"/>
      <c r="OS232" s="370"/>
      <c r="OT232" s="370"/>
      <c r="OU232" s="370"/>
      <c r="OV232" s="370"/>
      <c r="OW232" s="370"/>
      <c r="OX232" s="370"/>
      <c r="OY232" s="370"/>
      <c r="OZ232" s="370"/>
      <c r="PA232" s="370"/>
      <c r="PB232" s="370"/>
      <c r="PC232" s="370"/>
      <c r="PD232" s="370"/>
      <c r="PE232" s="370"/>
      <c r="PF232" s="370"/>
      <c r="PG232" s="370"/>
      <c r="PH232" s="370"/>
      <c r="PI232" s="370"/>
      <c r="PJ232" s="370"/>
      <c r="PK232" s="370"/>
      <c r="PL232" s="370"/>
      <c r="PM232" s="370"/>
      <c r="PN232" s="370"/>
      <c r="PO232" s="370"/>
      <c r="PP232" s="370"/>
      <c r="PQ232" s="370"/>
      <c r="PR232" s="370"/>
      <c r="PS232" s="370"/>
      <c r="PT232" s="370"/>
      <c r="PU232" s="370"/>
      <c r="PV232" s="370"/>
      <c r="PW232" s="370"/>
      <c r="PX232" s="370"/>
      <c r="PY232" s="370"/>
      <c r="PZ232" s="370"/>
      <c r="QA232" s="370"/>
      <c r="QB232" s="370"/>
      <c r="QC232" s="370"/>
      <c r="QD232" s="370"/>
      <c r="QE232" s="370"/>
      <c r="QF232" s="370"/>
      <c r="QG232" s="370"/>
      <c r="QH232" s="370"/>
      <c r="QI232" s="370"/>
      <c r="QJ232" s="370"/>
      <c r="QK232" s="370"/>
      <c r="QL232" s="370"/>
      <c r="QM232" s="370"/>
      <c r="QN232" s="370"/>
      <c r="QO232" s="370"/>
      <c r="QP232" s="370"/>
      <c r="QQ232" s="370"/>
      <c r="QR232" s="370"/>
      <c r="QS232" s="370"/>
      <c r="QT232" s="370"/>
      <c r="QU232" s="370"/>
      <c r="QV232" s="370"/>
      <c r="QW232" s="370"/>
      <c r="QX232" s="370"/>
      <c r="QY232" s="370"/>
      <c r="QZ232" s="370"/>
      <c r="RA232" s="370"/>
      <c r="RB232" s="370"/>
      <c r="RC232" s="370"/>
      <c r="RD232" s="370"/>
      <c r="RE232" s="370"/>
      <c r="RF232" s="370"/>
      <c r="RG232" s="370"/>
      <c r="RH232" s="370"/>
      <c r="RI232" s="370"/>
      <c r="RJ232" s="370"/>
      <c r="RK232" s="370"/>
      <c r="RL232" s="370"/>
      <c r="RM232" s="370"/>
      <c r="RN232" s="370"/>
      <c r="RO232" s="370"/>
      <c r="RP232" s="370"/>
      <c r="RQ232" s="370"/>
      <c r="RR232" s="370"/>
      <c r="RS232" s="370"/>
      <c r="RT232" s="370"/>
      <c r="RU232" s="370"/>
      <c r="RV232" s="370"/>
      <c r="RW232" s="370"/>
      <c r="RX232" s="370"/>
      <c r="RY232" s="370"/>
      <c r="RZ232" s="370"/>
      <c r="SA232" s="370"/>
      <c r="SB232" s="370"/>
      <c r="SC232" s="370"/>
      <c r="SD232" s="370"/>
      <c r="SE232" s="370"/>
      <c r="SF232" s="370"/>
      <c r="SG232" s="370"/>
      <c r="SH232" s="370"/>
      <c r="SI232" s="370"/>
      <c r="SJ232" s="370"/>
      <c r="SK232" s="370"/>
      <c r="SL232" s="370"/>
      <c r="SM232" s="370"/>
      <c r="SN232" s="370"/>
      <c r="SO232" s="370"/>
      <c r="SP232" s="370"/>
      <c r="SQ232" s="370"/>
      <c r="SR232" s="370"/>
      <c r="SS232" s="370"/>
      <c r="ST232" s="370"/>
      <c r="SU232" s="370"/>
      <c r="SV232" s="370"/>
      <c r="SW232" s="370"/>
      <c r="SX232" s="370"/>
      <c r="SY232" s="370"/>
      <c r="SZ232" s="370"/>
      <c r="TA232" s="370"/>
      <c r="TB232" s="370"/>
      <c r="TC232" s="370"/>
      <c r="TD232" s="370"/>
      <c r="TE232" s="370"/>
      <c r="TF232" s="370"/>
      <c r="TG232" s="370"/>
      <c r="TH232" s="370"/>
      <c r="TI232" s="370"/>
      <c r="TJ232" s="370"/>
      <c r="TK232" s="370"/>
      <c r="TL232" s="370"/>
      <c r="TM232" s="370"/>
      <c r="TN232" s="370"/>
      <c r="TO232" s="370"/>
      <c r="TP232" s="370"/>
      <c r="TQ232" s="370"/>
      <c r="TR232" s="370"/>
      <c r="TS232" s="370"/>
      <c r="TT232" s="370"/>
      <c r="TU232" s="370"/>
      <c r="TV232" s="370"/>
      <c r="TW232" s="370"/>
      <c r="TX232" s="370"/>
      <c r="TY232" s="370"/>
      <c r="TZ232" s="370"/>
      <c r="UA232" s="370"/>
      <c r="UB232" s="370"/>
      <c r="UC232" s="370"/>
      <c r="UD232" s="370"/>
      <c r="UE232" s="370"/>
      <c r="UF232" s="370"/>
      <c r="UG232" s="370"/>
      <c r="UH232" s="370"/>
      <c r="UI232" s="370"/>
      <c r="UJ232" s="370"/>
      <c r="UK232" s="370"/>
      <c r="UL232" s="370"/>
      <c r="UM232" s="370"/>
      <c r="UN232" s="370"/>
      <c r="UO232" s="370"/>
      <c r="UP232" s="370"/>
      <c r="UQ232" s="370"/>
      <c r="UR232" s="370"/>
      <c r="US232" s="370"/>
      <c r="UT232" s="370"/>
      <c r="UU232" s="370"/>
      <c r="UV232" s="370"/>
      <c r="UW232" s="370"/>
      <c r="UX232" s="370"/>
      <c r="UY232" s="370"/>
      <c r="UZ232" s="370"/>
      <c r="VA232" s="370"/>
      <c r="VB232" s="370"/>
      <c r="VC232" s="370"/>
      <c r="VD232" s="370"/>
      <c r="VE232" s="370"/>
      <c r="VF232" s="370"/>
      <c r="VG232" s="370"/>
      <c r="VH232" s="370"/>
      <c r="VI232" s="370"/>
      <c r="VJ232" s="370"/>
      <c r="VK232" s="370"/>
      <c r="VL232" s="370"/>
      <c r="VM232" s="370"/>
      <c r="VN232" s="370"/>
      <c r="VO232" s="370"/>
      <c r="VP232" s="370"/>
      <c r="VQ232" s="370"/>
      <c r="VR232" s="370"/>
      <c r="VS232" s="370"/>
      <c r="VT232" s="370"/>
      <c r="VU232" s="370"/>
      <c r="VV232" s="370"/>
      <c r="VW232" s="370"/>
      <c r="VX232" s="370"/>
      <c r="VY232" s="370"/>
      <c r="VZ232" s="370"/>
      <c r="WA232" s="370"/>
      <c r="WB232" s="370"/>
      <c r="WC232" s="370"/>
      <c r="WD232" s="370"/>
      <c r="WE232" s="370"/>
      <c r="WF232" s="370"/>
      <c r="WG232" s="370"/>
      <c r="WH232" s="370"/>
      <c r="WI232" s="370"/>
      <c r="WJ232" s="370"/>
      <c r="WK232" s="370"/>
      <c r="WL232" s="370"/>
      <c r="WM232" s="370"/>
      <c r="WN232" s="370"/>
      <c r="WO232" s="370"/>
      <c r="WP232" s="370"/>
      <c r="WQ232" s="370"/>
      <c r="WR232" s="370"/>
      <c r="WS232" s="370"/>
      <c r="WT232" s="370"/>
      <c r="WU232" s="370"/>
      <c r="WV232" s="370"/>
      <c r="WW232" s="370"/>
      <c r="WX232" s="370"/>
      <c r="WY232" s="370"/>
      <c r="WZ232" s="370"/>
      <c r="XA232" s="370"/>
      <c r="XB232" s="370"/>
      <c r="XC232" s="370"/>
      <c r="XD232" s="370"/>
      <c r="XE232" s="370"/>
      <c r="XF232" s="370"/>
      <c r="XG232" s="370"/>
      <c r="XH232" s="370"/>
      <c r="XI232" s="370"/>
      <c r="XJ232" s="370"/>
      <c r="XK232" s="370"/>
      <c r="XL232" s="370"/>
      <c r="XM232" s="370"/>
      <c r="XN232" s="370"/>
      <c r="XO232" s="370"/>
      <c r="XP232" s="370"/>
      <c r="XQ232" s="370"/>
      <c r="XR232" s="370"/>
      <c r="XS232" s="370"/>
      <c r="XT232" s="370"/>
      <c r="XU232" s="370"/>
      <c r="XV232" s="370"/>
      <c r="XW232" s="370"/>
      <c r="XX232" s="370"/>
      <c r="XY232" s="370"/>
      <c r="XZ232" s="370"/>
      <c r="YA232" s="370"/>
      <c r="YB232" s="370"/>
      <c r="YC232" s="370"/>
      <c r="YD232" s="370"/>
      <c r="YE232" s="370"/>
      <c r="YF232" s="370"/>
      <c r="YG232" s="370"/>
      <c r="YH232" s="370"/>
      <c r="YI232" s="370"/>
      <c r="YJ232" s="370"/>
      <c r="YK232" s="370"/>
      <c r="YL232" s="370"/>
      <c r="YM232" s="370"/>
      <c r="YN232" s="370"/>
      <c r="YO232" s="370"/>
      <c r="YP232" s="370"/>
      <c r="YQ232" s="370"/>
      <c r="YR232" s="370"/>
      <c r="YS232" s="370"/>
      <c r="YT232" s="370"/>
      <c r="YU232" s="370"/>
      <c r="YV232" s="370"/>
      <c r="YW232" s="370"/>
      <c r="YX232" s="370"/>
      <c r="YY232" s="370"/>
      <c r="YZ232" s="370"/>
      <c r="ZA232" s="370"/>
      <c r="ZB232" s="370"/>
      <c r="ZC232" s="370"/>
      <c r="ZD232" s="370"/>
      <c r="ZE232" s="370"/>
      <c r="ZF232" s="370"/>
      <c r="ZG232" s="370"/>
      <c r="ZH232" s="370"/>
      <c r="ZI232" s="370"/>
      <c r="ZJ232" s="370"/>
      <c r="ZK232" s="370"/>
      <c r="ZL232" s="370"/>
      <c r="ZM232" s="370"/>
      <c r="ZN232" s="370"/>
      <c r="ZO232" s="370"/>
      <c r="ZP232" s="370"/>
      <c r="ZQ232" s="370"/>
      <c r="ZR232" s="370"/>
      <c r="ZS232" s="370"/>
      <c r="ZT232" s="370"/>
      <c r="ZU232" s="370"/>
      <c r="ZV232" s="370"/>
      <c r="ZW232" s="370"/>
      <c r="ZX232" s="370"/>
      <c r="ZY232" s="370"/>
      <c r="ZZ232" s="370"/>
      <c r="AAA232" s="370"/>
      <c r="AAB232" s="370"/>
      <c r="AAC232" s="370"/>
      <c r="AAD232" s="370"/>
      <c r="AAE232" s="370"/>
      <c r="AAF232" s="370"/>
      <c r="AAG232" s="370"/>
      <c r="AAH232" s="370"/>
      <c r="AAI232" s="370"/>
      <c r="AAJ232" s="370"/>
      <c r="AAK232" s="370"/>
      <c r="AAL232" s="370"/>
      <c r="AAM232" s="370"/>
      <c r="AAN232" s="370"/>
      <c r="AAO232" s="370"/>
      <c r="AAP232" s="370"/>
      <c r="AAQ232" s="370"/>
      <c r="AAR232" s="370"/>
      <c r="AAS232" s="370"/>
      <c r="AAT232" s="370"/>
      <c r="AAU232" s="370"/>
      <c r="AAV232" s="370"/>
      <c r="AAW232" s="370"/>
      <c r="AAX232" s="370"/>
      <c r="AAY232" s="370"/>
      <c r="AAZ232" s="370"/>
      <c r="ABA232" s="370"/>
      <c r="ABB232" s="370"/>
      <c r="ABC232" s="370"/>
      <c r="ABD232" s="370"/>
      <c r="ABE232" s="370"/>
      <c r="ABF232" s="370"/>
      <c r="ABG232" s="370"/>
      <c r="ABH232" s="370"/>
      <c r="ABI232" s="370"/>
      <c r="ABJ232" s="370"/>
      <c r="ABK232" s="370"/>
      <c r="ABL232" s="370"/>
      <c r="ABM232" s="370"/>
      <c r="ABN232" s="370"/>
      <c r="ABO232" s="370"/>
      <c r="ABP232" s="370"/>
      <c r="ABQ232" s="370"/>
      <c r="ABR232" s="370"/>
      <c r="ABS232" s="370"/>
      <c r="ABT232" s="370"/>
      <c r="ABU232" s="370"/>
      <c r="ABV232" s="370"/>
      <c r="ABW232" s="370"/>
      <c r="ABX232" s="370"/>
      <c r="ABY232" s="370"/>
      <c r="ABZ232" s="370"/>
      <c r="ACA232" s="370"/>
      <c r="ACB232" s="370"/>
      <c r="ACC232" s="370"/>
      <c r="ACD232" s="370"/>
      <c r="ACE232" s="370"/>
      <c r="ACF232" s="370"/>
      <c r="ACG232" s="370"/>
      <c r="ACH232" s="370"/>
      <c r="ACI232" s="370"/>
      <c r="ACJ232" s="370"/>
      <c r="ACK232" s="370"/>
      <c r="ACL232" s="370"/>
      <c r="ACM232" s="370"/>
      <c r="ACN232" s="370"/>
      <c r="ACO232" s="370"/>
      <c r="ACP232" s="370"/>
      <c r="ACQ232" s="370"/>
      <c r="ACR232" s="370"/>
      <c r="ACS232" s="370"/>
      <c r="ACT232" s="370"/>
      <c r="ACU232" s="370"/>
      <c r="ACV232" s="370"/>
      <c r="ACW232" s="370"/>
      <c r="ACX232" s="370"/>
      <c r="ACY232" s="370"/>
      <c r="ACZ232" s="370"/>
      <c r="ADA232" s="370"/>
      <c r="ADB232" s="370"/>
      <c r="ADC232" s="370"/>
      <c r="ADD232" s="370"/>
      <c r="ADE232" s="370"/>
      <c r="ADF232" s="370"/>
      <c r="ADG232" s="370"/>
      <c r="ADH232" s="370"/>
      <c r="ADI232" s="370"/>
      <c r="ADJ232" s="370"/>
      <c r="ADK232" s="370"/>
      <c r="ADL232" s="370"/>
      <c r="ADM232" s="370"/>
      <c r="ADN232" s="370"/>
      <c r="ADO232" s="370"/>
      <c r="ADP232" s="370"/>
      <c r="ADQ232" s="370"/>
      <c r="ADR232" s="370"/>
      <c r="ADS232" s="370"/>
      <c r="ADT232" s="370"/>
      <c r="ADU232" s="370"/>
      <c r="ADV232" s="370"/>
      <c r="ADW232" s="370"/>
      <c r="ADX232" s="370"/>
      <c r="ADY232" s="370"/>
      <c r="ADZ232" s="370"/>
      <c r="AEA232" s="370"/>
      <c r="AEB232" s="370"/>
      <c r="AEC232" s="370"/>
      <c r="AED232" s="370"/>
      <c r="AEE232" s="370"/>
      <c r="AEF232" s="370"/>
      <c r="AEG232" s="370"/>
      <c r="AEH232" s="370"/>
      <c r="AEI232" s="370"/>
      <c r="AEJ232" s="370"/>
      <c r="AEK232" s="370"/>
      <c r="AEL232" s="370"/>
      <c r="AEM232" s="370"/>
      <c r="AEN232" s="370"/>
      <c r="AEO232" s="370"/>
      <c r="AEP232" s="370"/>
      <c r="AEQ232" s="370"/>
      <c r="AER232" s="370"/>
      <c r="AES232" s="370"/>
      <c r="AET232" s="370"/>
      <c r="AEU232" s="370"/>
      <c r="AEV232" s="370"/>
      <c r="AEW232" s="370"/>
      <c r="AEX232" s="370"/>
      <c r="AEY232" s="370"/>
      <c r="AEZ232" s="370"/>
      <c r="AFA232" s="370"/>
      <c r="AFB232" s="370"/>
      <c r="AFC232" s="370"/>
      <c r="AFD232" s="370"/>
      <c r="AFE232" s="370"/>
      <c r="AFF232" s="370"/>
      <c r="AFG232" s="370"/>
      <c r="AFH232" s="370"/>
      <c r="AFI232" s="370"/>
      <c r="AFJ232" s="370"/>
      <c r="AFK232" s="370"/>
      <c r="AFL232" s="370"/>
      <c r="AFM232" s="370"/>
      <c r="AFN232" s="370"/>
      <c r="AFO232" s="370"/>
      <c r="AFP232" s="370"/>
      <c r="AFQ232" s="370"/>
      <c r="AFR232" s="370"/>
      <c r="AFS232" s="370"/>
      <c r="AFT232" s="370"/>
      <c r="AFU232" s="370"/>
      <c r="AFV232" s="370"/>
      <c r="AFW232" s="370"/>
      <c r="AFX232" s="370"/>
      <c r="AFY232" s="370"/>
      <c r="AFZ232" s="370"/>
      <c r="AGA232" s="370"/>
      <c r="AGB232" s="370"/>
      <c r="AGC232" s="370"/>
      <c r="AGD232" s="370"/>
      <c r="AGE232" s="370"/>
      <c r="AGF232" s="370"/>
      <c r="AGG232" s="370"/>
      <c r="AGH232" s="370"/>
      <c r="AGI232" s="370"/>
      <c r="AGJ232" s="370"/>
      <c r="AGK232" s="370"/>
      <c r="AGL232" s="370"/>
      <c r="AGM232" s="370"/>
      <c r="AGN232" s="370"/>
      <c r="AGO232" s="370"/>
      <c r="AGP232" s="370"/>
      <c r="AGQ232" s="370"/>
      <c r="AGR232" s="370"/>
      <c r="AGS232" s="370"/>
      <c r="AGT232" s="370"/>
      <c r="AGU232" s="370"/>
      <c r="AGV232" s="370"/>
      <c r="AGW232" s="370"/>
      <c r="AGX232" s="370"/>
      <c r="AGY232" s="370"/>
      <c r="AGZ232" s="370"/>
      <c r="AHA232" s="370"/>
      <c r="AHB232" s="370"/>
      <c r="AHC232" s="370"/>
      <c r="AHD232" s="370"/>
      <c r="AHE232" s="370"/>
      <c r="AHF232" s="370"/>
      <c r="AHG232" s="370"/>
      <c r="AHH232" s="370"/>
      <c r="AHI232" s="370"/>
      <c r="AHJ232" s="370"/>
      <c r="AHK232" s="370"/>
      <c r="AHL232" s="370"/>
      <c r="AHM232" s="370"/>
      <c r="AHN232" s="370"/>
      <c r="AHO232" s="370"/>
      <c r="AHP232" s="370"/>
      <c r="AHQ232" s="370"/>
      <c r="AHR232" s="370"/>
      <c r="AHS232" s="370"/>
      <c r="AHT232" s="370"/>
      <c r="AHU232" s="370"/>
      <c r="AHV232" s="370"/>
      <c r="AHW232" s="370"/>
      <c r="AHX232" s="370"/>
      <c r="AHY232" s="370"/>
      <c r="AHZ232" s="370"/>
      <c r="AIA232" s="370"/>
      <c r="AIB232" s="370"/>
      <c r="AIC232" s="370"/>
      <c r="AID232" s="370"/>
      <c r="AIE232" s="370"/>
      <c r="AIF232" s="370"/>
      <c r="AIG232" s="370"/>
      <c r="AIH232" s="370"/>
      <c r="AII232" s="370"/>
      <c r="AIJ232" s="370"/>
      <c r="AIK232" s="370"/>
      <c r="AIL232" s="370"/>
      <c r="AIM232" s="370"/>
      <c r="AIN232" s="370"/>
      <c r="AIO232" s="370"/>
      <c r="AIP232" s="370"/>
      <c r="AIQ232" s="370"/>
      <c r="AIR232" s="370"/>
      <c r="AIS232" s="370"/>
      <c r="AIT232" s="370"/>
      <c r="AIU232" s="370"/>
      <c r="AIV232" s="370"/>
      <c r="AIW232" s="370"/>
      <c r="AIX232" s="370"/>
      <c r="AIY232" s="370"/>
      <c r="AIZ232" s="370"/>
      <c r="AJA232" s="370"/>
      <c r="AJB232" s="370"/>
      <c r="AJC232" s="370"/>
      <c r="AJD232" s="370"/>
      <c r="AJE232" s="370"/>
      <c r="AJF232" s="370"/>
      <c r="AJG232" s="370"/>
      <c r="AJH232" s="370"/>
      <c r="AJI232" s="370"/>
      <c r="AJJ232" s="370"/>
      <c r="AJK232" s="370"/>
      <c r="AJL232" s="370"/>
      <c r="AJM232" s="370"/>
      <c r="AJN232" s="370"/>
      <c r="AJO232" s="370"/>
      <c r="AJP232" s="370"/>
      <c r="AJQ232" s="370"/>
      <c r="AJR232" s="370"/>
      <c r="AJS232" s="370"/>
      <c r="AJT232" s="370"/>
      <c r="AJU232" s="370"/>
      <c r="AJV232" s="370"/>
      <c r="AJW232" s="370"/>
      <c r="AJX232" s="370"/>
      <c r="AJY232" s="370"/>
      <c r="AJZ232" s="370"/>
      <c r="AKA232" s="370"/>
      <c r="AKB232" s="370"/>
      <c r="AKC232" s="370"/>
      <c r="AKD232" s="370"/>
      <c r="AKE232" s="370"/>
      <c r="AKF232" s="370"/>
      <c r="AKG232" s="370"/>
      <c r="AKH232" s="370"/>
      <c r="AKI232" s="370"/>
      <c r="AKJ232" s="370"/>
      <c r="AKK232" s="370"/>
      <c r="AKL232" s="370"/>
      <c r="AKM232" s="370"/>
      <c r="AKN232" s="370"/>
      <c r="AKO232" s="370"/>
      <c r="AKP232" s="370"/>
      <c r="AKQ232" s="370"/>
      <c r="AKR232" s="370"/>
      <c r="AKS232" s="370"/>
      <c r="AKT232" s="370"/>
      <c r="AKU232" s="370"/>
      <c r="AKV232" s="370"/>
      <c r="AKW232" s="370"/>
      <c r="AKX232" s="370"/>
      <c r="AKY232" s="370"/>
      <c r="AKZ232" s="370"/>
      <c r="ALA232" s="370"/>
      <c r="ALB232" s="370"/>
      <c r="ALC232" s="370"/>
      <c r="ALD232" s="370"/>
      <c r="ALE232" s="370"/>
      <c r="ALF232" s="370"/>
      <c r="ALG232" s="370"/>
      <c r="ALH232" s="370"/>
      <c r="ALI232" s="370"/>
      <c r="ALJ232" s="370"/>
      <c r="ALK232" s="370"/>
      <c r="ALL232" s="370"/>
      <c r="ALM232" s="370"/>
      <c r="ALN232" s="370"/>
      <c r="ALO232" s="370"/>
      <c r="ALP232" s="370"/>
      <c r="ALQ232" s="370"/>
      <c r="ALR232" s="370"/>
      <c r="ALS232" s="370"/>
      <c r="ALT232" s="370"/>
      <c r="ALU232" s="370"/>
      <c r="ALV232" s="370"/>
      <c r="ALW232" s="370"/>
      <c r="ALX232" s="370"/>
      <c r="ALY232" s="370"/>
      <c r="ALZ232" s="370"/>
      <c r="AMA232" s="370"/>
      <c r="AMB232" s="370"/>
      <c r="AMC232" s="370"/>
      <c r="AMD232" s="370"/>
      <c r="AME232" s="370"/>
      <c r="AMF232" s="370"/>
      <c r="AMG232" s="370"/>
      <c r="AMH232" s="370"/>
      <c r="AMI232" s="370"/>
      <c r="AMJ232" s="370"/>
      <c r="AMK232" s="370"/>
      <c r="AML232" s="370"/>
      <c r="AMM232" s="370"/>
      <c r="AMN232" s="370"/>
      <c r="AMO232" s="370"/>
      <c r="AMP232" s="370"/>
      <c r="AMQ232" s="370"/>
      <c r="AMR232" s="370"/>
      <c r="AMS232" s="370"/>
      <c r="AMT232" s="370"/>
      <c r="AMU232" s="370"/>
      <c r="AMV232" s="370"/>
      <c r="AMW232" s="370"/>
      <c r="AMX232" s="370"/>
      <c r="AMY232" s="370"/>
      <c r="AMZ232" s="370"/>
      <c r="ANA232" s="370"/>
      <c r="ANB232" s="370"/>
      <c r="ANC232" s="370"/>
      <c r="AND232" s="370"/>
      <c r="ANE232" s="370"/>
      <c r="ANF232" s="370"/>
      <c r="ANG232" s="370"/>
      <c r="ANH232" s="370"/>
      <c r="ANI232" s="370"/>
      <c r="ANJ232" s="370"/>
      <c r="ANK232" s="370"/>
      <c r="ANL232" s="370"/>
      <c r="ANM232" s="370"/>
      <c r="ANN232" s="370"/>
      <c r="ANO232" s="370"/>
      <c r="ANP232" s="370"/>
      <c r="ANQ232" s="370"/>
      <c r="ANR232" s="370"/>
      <c r="ANS232" s="370"/>
      <c r="ANT232" s="370"/>
      <c r="ANU232" s="370"/>
      <c r="ANV232" s="370"/>
      <c r="ANW232" s="370"/>
      <c r="ANX232" s="370"/>
      <c r="ANY232" s="370"/>
      <c r="ANZ232" s="370"/>
      <c r="AOA232" s="370"/>
      <c r="AOB232" s="370"/>
      <c r="AOC232" s="370"/>
      <c r="AOD232" s="370"/>
      <c r="AOE232" s="370"/>
      <c r="AOF232" s="370"/>
      <c r="AOG232" s="370"/>
      <c r="AOH232" s="370"/>
      <c r="AOI232" s="370"/>
      <c r="AOJ232" s="370"/>
      <c r="AOK232" s="370"/>
      <c r="AOL232" s="370"/>
      <c r="AOM232" s="370"/>
      <c r="AON232" s="370"/>
      <c r="AOO232" s="370"/>
      <c r="AOP232" s="370"/>
      <c r="AOQ232" s="370"/>
      <c r="AOR232" s="370"/>
      <c r="AOS232" s="370"/>
      <c r="AOT232" s="370"/>
      <c r="AOU232" s="370"/>
      <c r="AOV232" s="370"/>
      <c r="AOW232" s="370"/>
      <c r="AOX232" s="370"/>
      <c r="AOY232" s="370"/>
      <c r="AOZ232" s="370"/>
      <c r="APA232" s="370"/>
      <c r="APB232" s="370"/>
      <c r="APC232" s="370"/>
      <c r="APD232" s="370"/>
      <c r="APE232" s="370"/>
      <c r="APF232" s="370"/>
      <c r="APG232" s="370"/>
      <c r="APH232" s="370"/>
      <c r="API232" s="370"/>
      <c r="APJ232" s="370"/>
      <c r="APK232" s="370"/>
      <c r="APL232" s="370"/>
      <c r="APM232" s="370"/>
      <c r="APN232" s="370"/>
      <c r="APO232" s="370"/>
      <c r="APP232" s="370"/>
      <c r="APQ232" s="370"/>
      <c r="APR232" s="370"/>
      <c r="APS232" s="370"/>
      <c r="APT232" s="370"/>
      <c r="APU232" s="370"/>
      <c r="APV232" s="370"/>
      <c r="APW232" s="370"/>
      <c r="APX232" s="370"/>
      <c r="APY232" s="370"/>
      <c r="APZ232" s="370"/>
      <c r="AQA232" s="370"/>
      <c r="AQB232" s="370"/>
      <c r="AQC232" s="370"/>
      <c r="AQD232" s="370"/>
      <c r="AQE232" s="370"/>
      <c r="AQF232" s="370"/>
      <c r="AQG232" s="370"/>
      <c r="AQH232" s="370"/>
      <c r="AQI232" s="370"/>
      <c r="AQJ232" s="370"/>
      <c r="AQK232" s="370"/>
      <c r="AQL232" s="370"/>
      <c r="AQM232" s="370"/>
      <c r="AQN232" s="370"/>
      <c r="AQO232" s="370"/>
      <c r="AQP232" s="370"/>
      <c r="AQQ232" s="370"/>
      <c r="AQR232" s="370"/>
      <c r="AQS232" s="370"/>
      <c r="AQT232" s="370"/>
      <c r="AQU232" s="370"/>
      <c r="AQV232" s="370"/>
      <c r="AQW232" s="370"/>
      <c r="AQX232" s="370"/>
      <c r="AQY232" s="370"/>
      <c r="AQZ232" s="370"/>
      <c r="ARA232" s="370"/>
      <c r="ARB232" s="370"/>
      <c r="ARC232" s="370"/>
      <c r="ARD232" s="370"/>
      <c r="ARE232" s="370"/>
      <c r="ARF232" s="370"/>
      <c r="ARG232" s="370"/>
      <c r="ARH232" s="370"/>
      <c r="ARI232" s="370"/>
      <c r="ARJ232" s="370"/>
      <c r="ARK232" s="370"/>
      <c r="ARL232" s="370"/>
      <c r="ARM232" s="370"/>
      <c r="ARN232" s="370"/>
      <c r="ARO232" s="370"/>
      <c r="ARP232" s="370"/>
      <c r="ARQ232" s="370"/>
      <c r="ARR232" s="370"/>
      <c r="ARS232" s="370"/>
      <c r="ART232" s="370"/>
      <c r="ARU232" s="370"/>
      <c r="ARV232" s="370"/>
      <c r="ARW232" s="370"/>
      <c r="ARX232" s="370"/>
      <c r="ARY232" s="370"/>
      <c r="ARZ232" s="370"/>
      <c r="ASA232" s="370"/>
      <c r="ASB232" s="370"/>
      <c r="ASC232" s="370"/>
      <c r="ASD232" s="370"/>
      <c r="ASE232" s="370"/>
      <c r="ASF232" s="370"/>
      <c r="ASG232" s="370"/>
      <c r="ASH232" s="370"/>
      <c r="ASI232" s="370"/>
      <c r="ASJ232" s="370"/>
      <c r="ASK232" s="370"/>
      <c r="ASL232" s="370"/>
      <c r="ASM232" s="370"/>
      <c r="ASN232" s="370"/>
      <c r="ASO232" s="370"/>
      <c r="ASP232" s="370"/>
      <c r="ASQ232" s="370"/>
      <c r="ASR232" s="370"/>
      <c r="ASS232" s="370"/>
      <c r="AST232" s="370"/>
      <c r="ASU232" s="370"/>
      <c r="ASV232" s="370"/>
      <c r="ASW232" s="370"/>
      <c r="ASX232" s="370"/>
      <c r="ASY232" s="370"/>
      <c r="ASZ232" s="370"/>
      <c r="ATA232" s="370"/>
      <c r="ATB232" s="370"/>
      <c r="ATC232" s="370"/>
      <c r="ATD232" s="370"/>
      <c r="ATE232" s="370"/>
      <c r="ATF232" s="370"/>
      <c r="ATG232" s="370"/>
      <c r="ATH232" s="370"/>
      <c r="ATI232" s="370"/>
      <c r="ATJ232" s="370"/>
      <c r="ATK232" s="370"/>
      <c r="ATL232" s="370"/>
      <c r="ATM232" s="370"/>
      <c r="ATN232" s="370"/>
      <c r="ATO232" s="370"/>
      <c r="ATP232" s="370"/>
      <c r="ATQ232" s="370"/>
      <c r="ATR232" s="370"/>
      <c r="ATS232" s="370"/>
      <c r="ATT232" s="370"/>
      <c r="ATU232" s="370"/>
      <c r="ATV232" s="370"/>
      <c r="ATW232" s="370"/>
      <c r="ATX232" s="370"/>
      <c r="ATY232" s="370"/>
      <c r="ATZ232" s="370"/>
      <c r="AUA232" s="370"/>
      <c r="AUB232" s="370"/>
      <c r="AUC232" s="370"/>
      <c r="AUD232" s="370"/>
      <c r="AUE232" s="370"/>
      <c r="AUF232" s="370"/>
      <c r="AUG232" s="370"/>
      <c r="AUH232" s="370"/>
      <c r="AUI232" s="370"/>
      <c r="AUJ232" s="370"/>
      <c r="AUK232" s="370"/>
      <c r="AUL232" s="370"/>
      <c r="AUM232" s="370"/>
      <c r="AUN232" s="370"/>
      <c r="AUO232" s="370"/>
      <c r="AUP232" s="370"/>
      <c r="AUQ232" s="370"/>
      <c r="AUR232" s="370"/>
      <c r="AUS232" s="370"/>
      <c r="AUT232" s="370"/>
      <c r="AUU232" s="370"/>
      <c r="AUV232" s="370"/>
      <c r="AUW232" s="370"/>
      <c r="AUX232" s="370"/>
      <c r="AUY232" s="370"/>
      <c r="AUZ232" s="370"/>
      <c r="AVA232" s="370"/>
      <c r="AVB232" s="370"/>
      <c r="AVC232" s="370"/>
      <c r="AVD232" s="370"/>
      <c r="AVE232" s="370"/>
      <c r="AVF232" s="370"/>
      <c r="AVG232" s="370"/>
      <c r="AVH232" s="370"/>
      <c r="AVI232" s="370"/>
      <c r="AVJ232" s="370"/>
      <c r="AVK232" s="370"/>
      <c r="AVL232" s="370"/>
      <c r="AVM232" s="370"/>
      <c r="AVN232" s="370"/>
      <c r="AVO232" s="370"/>
      <c r="AVP232" s="370"/>
      <c r="AVQ232" s="370"/>
      <c r="AVR232" s="370"/>
      <c r="AVS232" s="370"/>
      <c r="AVT232" s="370"/>
      <c r="AVU232" s="370"/>
      <c r="AVV232" s="370"/>
      <c r="AVW232" s="370"/>
      <c r="AVX232" s="370"/>
      <c r="AVY232" s="370"/>
      <c r="AVZ232" s="370"/>
      <c r="AWA232" s="370"/>
      <c r="AWB232" s="370"/>
      <c r="AWC232" s="370"/>
      <c r="AWD232" s="370"/>
      <c r="AWE232" s="370"/>
      <c r="AWF232" s="370"/>
      <c r="AWG232" s="370"/>
      <c r="AWH232" s="370"/>
      <c r="AWI232" s="370"/>
      <c r="AWJ232" s="370"/>
      <c r="AWK232" s="370"/>
      <c r="AWL232" s="370"/>
      <c r="AWM232" s="370"/>
      <c r="AWN232" s="370"/>
      <c r="AWO232" s="370"/>
      <c r="AWP232" s="370"/>
      <c r="AWQ232" s="370"/>
      <c r="AWR232" s="370"/>
      <c r="AWS232" s="370"/>
      <c r="AWT232" s="370"/>
      <c r="AWU232" s="370"/>
      <c r="AWV232" s="370"/>
      <c r="AWW232" s="370"/>
      <c r="AWX232" s="370"/>
      <c r="AWY232" s="370"/>
      <c r="AWZ232" s="370"/>
      <c r="AXA232" s="370"/>
      <c r="AXB232" s="370"/>
      <c r="AXC232" s="370"/>
      <c r="AXD232" s="370"/>
      <c r="AXE232" s="370"/>
      <c r="AXF232" s="370"/>
      <c r="AXG232" s="370"/>
      <c r="AXH232" s="370"/>
      <c r="AXI232" s="370"/>
      <c r="AXJ232" s="370"/>
      <c r="AXK232" s="370"/>
      <c r="AXL232" s="370"/>
      <c r="AXM232" s="370"/>
      <c r="AXN232" s="370"/>
      <c r="AXO232" s="370"/>
      <c r="AXP232" s="370"/>
      <c r="AXQ232" s="370"/>
      <c r="AXR232" s="370"/>
      <c r="AXS232" s="370"/>
      <c r="AXT232" s="370"/>
      <c r="AXU232" s="370"/>
      <c r="AXV232" s="370"/>
      <c r="AXW232" s="370"/>
      <c r="AXX232" s="370"/>
      <c r="AXY232" s="370"/>
      <c r="AXZ232" s="370"/>
      <c r="AYA232" s="370"/>
      <c r="AYB232" s="370"/>
      <c r="AYC232" s="370"/>
      <c r="AYD232" s="370"/>
      <c r="AYE232" s="370"/>
      <c r="AYF232" s="370"/>
      <c r="AYG232" s="370"/>
      <c r="AYH232" s="370"/>
      <c r="AYI232" s="370"/>
      <c r="AYJ232" s="370"/>
      <c r="AYK232" s="370"/>
      <c r="AYL232" s="370"/>
      <c r="AYM232" s="370"/>
      <c r="AYN232" s="370"/>
      <c r="AYO232" s="370"/>
      <c r="AYP232" s="370"/>
      <c r="AYQ232" s="370"/>
      <c r="AYR232" s="370"/>
      <c r="AYS232" s="370"/>
      <c r="AYT232" s="370"/>
      <c r="AYU232" s="370"/>
      <c r="AYV232" s="370"/>
      <c r="AYW232" s="370"/>
      <c r="AYX232" s="370"/>
      <c r="AYY232" s="370"/>
      <c r="AYZ232" s="370"/>
      <c r="AZA232" s="370"/>
      <c r="AZB232" s="370"/>
      <c r="AZC232" s="370"/>
      <c r="AZD232" s="370"/>
      <c r="AZE232" s="370"/>
      <c r="AZF232" s="370"/>
      <c r="AZG232" s="370"/>
      <c r="AZH232" s="370"/>
      <c r="AZI232" s="370"/>
      <c r="AZJ232" s="370"/>
      <c r="AZK232" s="370"/>
      <c r="AZL232" s="370"/>
      <c r="AZM232" s="370"/>
      <c r="AZN232" s="370"/>
      <c r="AZO232" s="370"/>
      <c r="AZP232" s="370"/>
      <c r="AZQ232" s="370"/>
      <c r="AZR232" s="370"/>
      <c r="AZS232" s="370"/>
      <c r="AZT232" s="370"/>
      <c r="AZU232" s="370"/>
      <c r="AZV232" s="370"/>
      <c r="AZW232" s="370"/>
      <c r="AZX232" s="370"/>
      <c r="AZY232" s="370"/>
      <c r="AZZ232" s="370"/>
      <c r="BAA232" s="370"/>
      <c r="BAB232" s="370"/>
      <c r="BAC232" s="370"/>
      <c r="BAD232" s="370"/>
      <c r="BAE232" s="370"/>
      <c r="BAF232" s="370"/>
      <c r="BAG232" s="370"/>
      <c r="BAH232" s="370"/>
      <c r="BAI232" s="370"/>
      <c r="BAJ232" s="370"/>
      <c r="BAK232" s="370"/>
      <c r="BAL232" s="370"/>
      <c r="BAM232" s="370"/>
      <c r="BAN232" s="370"/>
      <c r="BAO232" s="370"/>
      <c r="BAP232" s="370"/>
      <c r="BAQ232" s="370"/>
      <c r="BAR232" s="370"/>
      <c r="BAS232" s="370"/>
      <c r="BAT232" s="370"/>
      <c r="BAU232" s="370"/>
      <c r="BAV232" s="370"/>
      <c r="BAW232" s="370"/>
      <c r="BAX232" s="370"/>
      <c r="BAY232" s="370"/>
      <c r="BAZ232" s="370"/>
      <c r="BBA232" s="370"/>
      <c r="BBB232" s="370"/>
      <c r="BBC232" s="370"/>
      <c r="BBD232" s="370"/>
      <c r="BBE232" s="370"/>
      <c r="BBF232" s="370"/>
      <c r="BBG232" s="370"/>
      <c r="BBH232" s="370"/>
      <c r="BBI232" s="370"/>
      <c r="BBJ232" s="370"/>
      <c r="BBK232" s="370"/>
      <c r="BBL232" s="370"/>
      <c r="BBM232" s="370"/>
      <c r="BBN232" s="370"/>
      <c r="BBO232" s="370"/>
      <c r="BBP232" s="370"/>
      <c r="BBQ232" s="370"/>
      <c r="BBR232" s="370"/>
      <c r="BBS232" s="370"/>
      <c r="BBT232" s="370"/>
      <c r="BBU232" s="370"/>
      <c r="BBV232" s="370"/>
      <c r="BBW232" s="370"/>
      <c r="BBX232" s="370"/>
      <c r="BBY232" s="370"/>
      <c r="BBZ232" s="370"/>
      <c r="BCA232" s="370"/>
      <c r="BCB232" s="370"/>
      <c r="BCC232" s="370"/>
      <c r="BCD232" s="370"/>
      <c r="BCE232" s="370"/>
      <c r="BCF232" s="370"/>
      <c r="BCG232" s="370"/>
      <c r="BCH232" s="370"/>
      <c r="BCI232" s="370"/>
      <c r="BCJ232" s="370"/>
      <c r="BCK232" s="370"/>
      <c r="BCL232" s="370"/>
      <c r="BCM232" s="370"/>
      <c r="BCN232" s="370"/>
      <c r="BCO232" s="370"/>
      <c r="BCP232" s="370"/>
      <c r="BCQ232" s="370"/>
      <c r="BCR232" s="370"/>
      <c r="BCS232" s="370"/>
      <c r="BCT232" s="370"/>
      <c r="BCU232" s="370"/>
      <c r="BCV232" s="370"/>
      <c r="BCW232" s="370"/>
      <c r="BCX232" s="370"/>
      <c r="BCY232" s="370"/>
      <c r="BCZ232" s="370"/>
      <c r="BDA232" s="370"/>
      <c r="BDB232" s="370"/>
      <c r="BDC232" s="370"/>
      <c r="BDD232" s="370"/>
      <c r="BDE232" s="370"/>
      <c r="BDF232" s="370"/>
      <c r="BDG232" s="370"/>
      <c r="BDH232" s="370"/>
      <c r="BDI232" s="370"/>
      <c r="BDJ232" s="370"/>
      <c r="BDK232" s="370"/>
      <c r="BDL232" s="370"/>
      <c r="BDM232" s="370"/>
      <c r="BDN232" s="370"/>
      <c r="BDO232" s="370"/>
      <c r="BDP232" s="370"/>
      <c r="BDQ232" s="370"/>
      <c r="BDR232" s="370"/>
      <c r="BDS232" s="370"/>
      <c r="BDT232" s="370"/>
      <c r="BDU232" s="370"/>
      <c r="BDV232" s="370"/>
      <c r="BDW232" s="370"/>
      <c r="BDX232" s="370"/>
      <c r="BDY232" s="370"/>
      <c r="BDZ232" s="370"/>
      <c r="BEA232" s="370"/>
      <c r="BEB232" s="370"/>
      <c r="BEC232" s="370"/>
      <c r="BED232" s="370"/>
      <c r="BEE232" s="370"/>
      <c r="BEF232" s="370"/>
      <c r="BEG232" s="370"/>
      <c r="BEH232" s="370"/>
      <c r="BEI232" s="370"/>
      <c r="BEJ232" s="370"/>
      <c r="BEK232" s="370"/>
      <c r="BEL232" s="370"/>
      <c r="BEM232" s="370"/>
      <c r="BEN232" s="370"/>
      <c r="BEO232" s="370"/>
      <c r="BEP232" s="370"/>
      <c r="BEQ232" s="370"/>
      <c r="BER232" s="370"/>
      <c r="BES232" s="370"/>
      <c r="BET232" s="370"/>
      <c r="BEU232" s="370"/>
      <c r="BEV232" s="370"/>
      <c r="BEW232" s="370"/>
      <c r="BEX232" s="370"/>
      <c r="BEY232" s="370"/>
      <c r="BEZ232" s="370"/>
      <c r="BFA232" s="370"/>
      <c r="BFB232" s="370"/>
      <c r="BFC232" s="370"/>
      <c r="BFD232" s="370"/>
      <c r="BFE232" s="370"/>
      <c r="BFF232" s="370"/>
      <c r="BFG232" s="370"/>
      <c r="BFH232" s="370"/>
      <c r="BFI232" s="370"/>
      <c r="BFJ232" s="370"/>
      <c r="BFK232" s="370"/>
      <c r="BFL232" s="370"/>
      <c r="BFM232" s="370"/>
      <c r="BFN232" s="370"/>
      <c r="BFO232" s="370"/>
      <c r="BFP232" s="370"/>
      <c r="BFQ232" s="370"/>
      <c r="BFR232" s="370"/>
      <c r="BFS232" s="370"/>
      <c r="BFT232" s="370"/>
      <c r="BFU232" s="370"/>
      <c r="BFV232" s="370"/>
      <c r="BFW232" s="370"/>
      <c r="BFX232" s="370"/>
      <c r="BFY232" s="370"/>
      <c r="BFZ232" s="370"/>
      <c r="BGA232" s="370"/>
      <c r="BGB232" s="370"/>
      <c r="BGC232" s="370"/>
      <c r="BGD232" s="370"/>
      <c r="BGE232" s="370"/>
      <c r="BGF232" s="370"/>
      <c r="BGG232" s="370"/>
      <c r="BGH232" s="370"/>
      <c r="BGI232" s="370"/>
      <c r="BGJ232" s="370"/>
      <c r="BGK232" s="370"/>
      <c r="BGL232" s="370"/>
      <c r="BGM232" s="370"/>
      <c r="BGN232" s="370"/>
      <c r="BGO232" s="370"/>
      <c r="BGP232" s="370"/>
      <c r="BGQ232" s="370"/>
      <c r="BGR232" s="370"/>
      <c r="BGS232" s="370"/>
      <c r="BGT232" s="370"/>
      <c r="BGU232" s="370"/>
      <c r="BGV232" s="370"/>
      <c r="BGW232" s="370"/>
      <c r="BGX232" s="370"/>
      <c r="BGY232" s="370"/>
      <c r="BGZ232" s="370"/>
      <c r="BHA232" s="370"/>
      <c r="BHB232" s="370"/>
      <c r="BHC232" s="370"/>
      <c r="BHD232" s="370"/>
      <c r="BHE232" s="370"/>
      <c r="BHF232" s="370"/>
      <c r="BHG232" s="370"/>
      <c r="BHH232" s="370"/>
      <c r="BHI232" s="370"/>
      <c r="BHJ232" s="370"/>
      <c r="BHK232" s="370"/>
      <c r="BHL232" s="370"/>
      <c r="BHM232" s="370"/>
      <c r="BHN232" s="370"/>
      <c r="BHO232" s="370"/>
      <c r="BHP232" s="370"/>
      <c r="BHQ232" s="370"/>
      <c r="BHR232" s="370"/>
      <c r="BHS232" s="370"/>
      <c r="BHT232" s="370"/>
      <c r="BHU232" s="370"/>
      <c r="BHV232" s="370"/>
      <c r="BHW232" s="370"/>
      <c r="BHX232" s="370"/>
      <c r="BHY232" s="370"/>
      <c r="BHZ232" s="370"/>
      <c r="BIA232" s="370"/>
      <c r="BIB232" s="370"/>
      <c r="BIC232" s="370"/>
      <c r="BID232" s="370"/>
      <c r="BIE232" s="370"/>
      <c r="BIF232" s="370"/>
      <c r="BIG232" s="370"/>
      <c r="BIH232" s="370"/>
      <c r="BII232" s="370"/>
      <c r="BIJ232" s="370"/>
      <c r="BIK232" s="370"/>
      <c r="BIL232" s="370"/>
      <c r="BIM232" s="370"/>
      <c r="BIN232" s="370"/>
      <c r="BIO232" s="370"/>
      <c r="BIP232" s="370"/>
      <c r="BIQ232" s="370"/>
      <c r="BIR232" s="370"/>
      <c r="BIS232" s="370"/>
      <c r="BIT232" s="370"/>
      <c r="BIU232" s="370"/>
      <c r="BIV232" s="370"/>
      <c r="BIW232" s="370"/>
      <c r="BIX232" s="370"/>
      <c r="BIY232" s="370"/>
      <c r="BIZ232" s="370"/>
      <c r="BJA232" s="370"/>
    </row>
    <row r="233" spans="1:1613" ht="15.75" thickTop="1" x14ac:dyDescent="0.25">
      <c r="A233" s="571" t="s">
        <v>279</v>
      </c>
      <c r="B233" s="572"/>
      <c r="C233" s="573"/>
      <c r="D233" s="54"/>
      <c r="E233" s="54"/>
      <c r="F233" s="54"/>
      <c r="G233" s="55"/>
      <c r="H233" s="53"/>
      <c r="I233" s="54"/>
      <c r="J233" s="54"/>
      <c r="K233" s="54"/>
      <c r="L233" s="54"/>
      <c r="M233" s="54"/>
      <c r="N233" s="54"/>
      <c r="O233" s="54"/>
      <c r="P233" s="55"/>
      <c r="Q233" s="283"/>
      <c r="R233" s="250"/>
    </row>
    <row r="234" spans="1:1613" x14ac:dyDescent="0.25">
      <c r="A234" s="127">
        <v>540</v>
      </c>
      <c r="B234" s="42">
        <v>8210</v>
      </c>
      <c r="C234" s="135" t="s">
        <v>347</v>
      </c>
      <c r="D234" s="250">
        <v>18167.759999999998</v>
      </c>
      <c r="E234" s="24">
        <v>22181.58</v>
      </c>
      <c r="F234" s="251">
        <v>14393.62</v>
      </c>
      <c r="G234" s="25">
        <v>78.44</v>
      </c>
      <c r="H234" s="49">
        <v>0</v>
      </c>
      <c r="I234" s="250">
        <v>0</v>
      </c>
      <c r="J234" s="250">
        <v>0</v>
      </c>
      <c r="K234" s="250">
        <v>0</v>
      </c>
      <c r="L234" s="250"/>
      <c r="M234" s="250"/>
      <c r="N234" s="250"/>
      <c r="O234" s="250"/>
      <c r="P234" s="25">
        <f t="shared" ref="P234:P250" si="40">SUM(I234:O234)</f>
        <v>0</v>
      </c>
      <c r="Q234" s="272">
        <v>0</v>
      </c>
      <c r="R234" s="250"/>
    </row>
    <row r="235" spans="1:1613" x14ac:dyDescent="0.25">
      <c r="A235" s="127">
        <v>540</v>
      </c>
      <c r="B235" s="42">
        <v>8250</v>
      </c>
      <c r="C235" s="135" t="s">
        <v>298</v>
      </c>
      <c r="D235" s="250">
        <v>11914.87</v>
      </c>
      <c r="E235" s="24">
        <v>11702.43</v>
      </c>
      <c r="F235" s="251">
        <v>14828.87</v>
      </c>
      <c r="G235" s="25">
        <v>17245.099999999999</v>
      </c>
      <c r="H235" s="49">
        <v>14000</v>
      </c>
      <c r="I235" s="250">
        <v>974.45</v>
      </c>
      <c r="J235" s="250">
        <v>-9481.7000000000007</v>
      </c>
      <c r="K235" s="250">
        <v>0</v>
      </c>
      <c r="L235" s="250">
        <v>17116.05</v>
      </c>
      <c r="M235" s="250"/>
      <c r="N235" s="250">
        <v>-325.5</v>
      </c>
      <c r="O235" s="250"/>
      <c r="P235" s="25">
        <f t="shared" si="40"/>
        <v>8283.2999999999993</v>
      </c>
      <c r="Q235" s="272">
        <v>10000</v>
      </c>
      <c r="R235" s="250"/>
    </row>
    <row r="236" spans="1:1613" x14ac:dyDescent="0.25">
      <c r="A236" s="127">
        <v>540</v>
      </c>
      <c r="B236" s="42">
        <v>8276</v>
      </c>
      <c r="C236" s="135" t="s">
        <v>111</v>
      </c>
      <c r="D236" s="250">
        <v>0</v>
      </c>
      <c r="E236" s="24">
        <v>0</v>
      </c>
      <c r="F236" s="251">
        <v>1499</v>
      </c>
      <c r="G236" s="25">
        <v>0</v>
      </c>
      <c r="H236" s="49">
        <v>0</v>
      </c>
      <c r="I236" s="250">
        <v>0</v>
      </c>
      <c r="J236" s="250">
        <v>0</v>
      </c>
      <c r="K236" s="250">
        <v>0</v>
      </c>
      <c r="L236" s="250"/>
      <c r="M236" s="250"/>
      <c r="N236" s="250">
        <v>0</v>
      </c>
      <c r="O236" s="250"/>
      <c r="P236" s="25">
        <f t="shared" si="40"/>
        <v>0</v>
      </c>
      <c r="Q236" s="272">
        <v>1500</v>
      </c>
      <c r="R236" s="250"/>
    </row>
    <row r="237" spans="1:1613" x14ac:dyDescent="0.25">
      <c r="A237" s="127">
        <v>540</v>
      </c>
      <c r="B237" s="42">
        <v>8300</v>
      </c>
      <c r="C237" s="135" t="s">
        <v>299</v>
      </c>
      <c r="D237" s="250">
        <v>6726.17</v>
      </c>
      <c r="E237" s="24">
        <v>8978.5</v>
      </c>
      <c r="F237" s="251">
        <v>12719.53</v>
      </c>
      <c r="G237" s="25">
        <v>13166.074000000001</v>
      </c>
      <c r="H237" s="49">
        <v>10000</v>
      </c>
      <c r="I237" s="250">
        <v>7492.63</v>
      </c>
      <c r="J237" s="250">
        <v>1028.32</v>
      </c>
      <c r="K237" s="250">
        <v>0</v>
      </c>
      <c r="L237" s="250">
        <v>1638.49</v>
      </c>
      <c r="M237" s="250">
        <v>369</v>
      </c>
      <c r="N237" s="250">
        <v>3710.46</v>
      </c>
      <c r="O237" s="250"/>
      <c r="P237" s="25">
        <f t="shared" si="40"/>
        <v>14238.900000000001</v>
      </c>
      <c r="Q237" s="372">
        <v>35000</v>
      </c>
      <c r="R237" s="250"/>
    </row>
    <row r="238" spans="1:1613" x14ac:dyDescent="0.25">
      <c r="A238" s="127">
        <v>540</v>
      </c>
      <c r="B238" s="42">
        <v>8301</v>
      </c>
      <c r="C238" s="135" t="s">
        <v>300</v>
      </c>
      <c r="D238" s="251">
        <v>0</v>
      </c>
      <c r="E238" s="24">
        <v>0</v>
      </c>
      <c r="F238" s="251">
        <v>3499.6</v>
      </c>
      <c r="G238" s="25">
        <v>0</v>
      </c>
      <c r="H238" s="49">
        <v>2000</v>
      </c>
      <c r="I238" s="250">
        <v>0</v>
      </c>
      <c r="J238" s="250">
        <v>0</v>
      </c>
      <c r="K238" s="250">
        <v>0</v>
      </c>
      <c r="L238" s="250"/>
      <c r="M238" s="250">
        <v>1472</v>
      </c>
      <c r="N238" s="250"/>
      <c r="O238" s="250"/>
      <c r="P238" s="25">
        <f t="shared" si="40"/>
        <v>1472</v>
      </c>
      <c r="Q238" s="272">
        <v>2000</v>
      </c>
      <c r="R238" s="250"/>
    </row>
    <row r="239" spans="1:1613" x14ac:dyDescent="0.25">
      <c r="A239" s="127">
        <v>540</v>
      </c>
      <c r="B239" s="42">
        <v>8325</v>
      </c>
      <c r="C239" s="135" t="s">
        <v>225</v>
      </c>
      <c r="D239" s="250">
        <v>63603.51</v>
      </c>
      <c r="E239" s="24">
        <v>57373.919999999998</v>
      </c>
      <c r="F239" s="251">
        <v>71095.5</v>
      </c>
      <c r="G239" s="25">
        <v>68436.45</v>
      </c>
      <c r="H239" s="49">
        <v>55000</v>
      </c>
      <c r="I239" s="250">
        <v>51290.69</v>
      </c>
      <c r="J239" s="250">
        <v>11143.13</v>
      </c>
      <c r="K239" s="250">
        <v>12333.16</v>
      </c>
      <c r="L239" s="250">
        <v>10241.780000000001</v>
      </c>
      <c r="M239" s="250">
        <v>6381.83</v>
      </c>
      <c r="N239" s="250">
        <v>8055.37</v>
      </c>
      <c r="O239" s="250"/>
      <c r="P239" s="25">
        <f t="shared" si="40"/>
        <v>99445.959999999992</v>
      </c>
      <c r="Q239" s="272">
        <v>75000</v>
      </c>
      <c r="R239" s="250"/>
    </row>
    <row r="240" spans="1:1613" x14ac:dyDescent="0.25">
      <c r="A240" s="127">
        <v>540</v>
      </c>
      <c r="B240" s="42">
        <v>8350</v>
      </c>
      <c r="C240" s="135" t="s">
        <v>301</v>
      </c>
      <c r="D240" s="250">
        <v>2760.72</v>
      </c>
      <c r="E240" s="24">
        <v>845.56</v>
      </c>
      <c r="F240" s="251">
        <v>1770.72</v>
      </c>
      <c r="G240" s="25">
        <v>578.64</v>
      </c>
      <c r="H240" s="49">
        <v>1000</v>
      </c>
      <c r="I240" s="250">
        <v>122.54</v>
      </c>
      <c r="J240" s="250">
        <v>0</v>
      </c>
      <c r="K240" s="250">
        <v>0</v>
      </c>
      <c r="L240" s="250">
        <v>99.8</v>
      </c>
      <c r="M240" s="250"/>
      <c r="N240" s="250">
        <v>186.9</v>
      </c>
      <c r="O240" s="250"/>
      <c r="P240" s="25">
        <f t="shared" si="40"/>
        <v>409.24</v>
      </c>
      <c r="Q240" s="272">
        <v>1000</v>
      </c>
      <c r="R240" s="250"/>
    </row>
    <row r="241" spans="1:1613" x14ac:dyDescent="0.25">
      <c r="A241" s="127">
        <v>540</v>
      </c>
      <c r="B241" s="42">
        <v>8375</v>
      </c>
      <c r="C241" s="135" t="s">
        <v>302</v>
      </c>
      <c r="D241" s="250">
        <v>1204.6400000000001</v>
      </c>
      <c r="E241" s="24">
        <v>94.12</v>
      </c>
      <c r="F241" s="251">
        <v>1305</v>
      </c>
      <c r="G241" s="25">
        <v>79.900000000000006</v>
      </c>
      <c r="H241" s="49">
        <v>1000</v>
      </c>
      <c r="I241" s="250">
        <v>0</v>
      </c>
      <c r="J241" s="250">
        <v>0</v>
      </c>
      <c r="K241" s="250">
        <v>0</v>
      </c>
      <c r="L241" s="250"/>
      <c r="M241" s="250"/>
      <c r="N241" s="250"/>
      <c r="O241" s="250"/>
      <c r="P241" s="25">
        <f t="shared" si="40"/>
        <v>0</v>
      </c>
      <c r="Q241" s="372">
        <v>10000</v>
      </c>
      <c r="R241" s="250"/>
      <c r="S241" s="211"/>
    </row>
    <row r="242" spans="1:1613" x14ac:dyDescent="0.25">
      <c r="A242" s="127">
        <v>540</v>
      </c>
      <c r="B242" s="42">
        <v>8380</v>
      </c>
      <c r="C242" s="135" t="s">
        <v>348</v>
      </c>
      <c r="D242" s="250">
        <v>5373.81</v>
      </c>
      <c r="E242" s="24">
        <v>4581.54</v>
      </c>
      <c r="F242" s="251">
        <v>0</v>
      </c>
      <c r="G242" s="25">
        <v>0</v>
      </c>
      <c r="H242" s="49">
        <v>0</v>
      </c>
      <c r="I242" s="250">
        <v>0</v>
      </c>
      <c r="J242" s="250">
        <v>0</v>
      </c>
      <c r="K242" s="250">
        <v>0</v>
      </c>
      <c r="L242" s="250"/>
      <c r="M242" s="250"/>
      <c r="N242" s="250"/>
      <c r="O242" s="250"/>
      <c r="P242" s="25">
        <f t="shared" si="40"/>
        <v>0</v>
      </c>
      <c r="Q242" s="272">
        <v>0</v>
      </c>
      <c r="R242" s="250"/>
      <c r="S242" s="211"/>
    </row>
    <row r="243" spans="1:1613" x14ac:dyDescent="0.25">
      <c r="A243" s="127">
        <v>540</v>
      </c>
      <c r="B243" s="42">
        <v>8400</v>
      </c>
      <c r="C243" s="135" t="s">
        <v>303</v>
      </c>
      <c r="D243" s="250">
        <v>952.69</v>
      </c>
      <c r="E243" s="24">
        <v>1073.8</v>
      </c>
      <c r="F243" s="251">
        <v>1333.19</v>
      </c>
      <c r="G243" s="25">
        <v>1396.77</v>
      </c>
      <c r="H243" s="49">
        <v>1000</v>
      </c>
      <c r="I243" s="250">
        <v>314.56</v>
      </c>
      <c r="J243" s="250">
        <v>300.35000000000002</v>
      </c>
      <c r="K243" s="250">
        <v>44.5</v>
      </c>
      <c r="L243" s="250">
        <v>350.85</v>
      </c>
      <c r="M243" s="250"/>
      <c r="N243" s="250">
        <v>169.28</v>
      </c>
      <c r="O243" s="250"/>
      <c r="P243" s="25">
        <f t="shared" si="40"/>
        <v>1179.5400000000002</v>
      </c>
      <c r="Q243" s="272">
        <v>1500</v>
      </c>
      <c r="R243" s="250"/>
      <c r="S243" s="211"/>
    </row>
    <row r="244" spans="1:1613" x14ac:dyDescent="0.25">
      <c r="A244" s="127">
        <v>540</v>
      </c>
      <c r="B244" s="42">
        <v>8425</v>
      </c>
      <c r="C244" s="135" t="s">
        <v>304</v>
      </c>
      <c r="D244" s="250">
        <v>384</v>
      </c>
      <c r="E244" s="24">
        <v>763.25</v>
      </c>
      <c r="F244" s="251">
        <v>492.18</v>
      </c>
      <c r="G244" s="25">
        <v>237.03</v>
      </c>
      <c r="H244" s="49">
        <v>500</v>
      </c>
      <c r="I244" s="250">
        <v>0</v>
      </c>
      <c r="J244" s="250">
        <v>0</v>
      </c>
      <c r="K244" s="250">
        <v>0</v>
      </c>
      <c r="L244" s="250"/>
      <c r="M244" s="250"/>
      <c r="N244" s="250"/>
      <c r="O244" s="250"/>
      <c r="P244" s="25">
        <f t="shared" si="40"/>
        <v>0</v>
      </c>
      <c r="Q244" s="272">
        <v>500</v>
      </c>
      <c r="R244" s="250"/>
    </row>
    <row r="245" spans="1:1613" x14ac:dyDescent="0.25">
      <c r="A245" s="127">
        <v>540</v>
      </c>
      <c r="B245" s="42">
        <v>8440</v>
      </c>
      <c r="C245" s="135" t="s">
        <v>349</v>
      </c>
      <c r="D245" s="250">
        <v>3459.86</v>
      </c>
      <c r="E245" s="24">
        <v>0</v>
      </c>
      <c r="F245" s="251">
        <v>0</v>
      </c>
      <c r="G245" s="25">
        <v>0</v>
      </c>
      <c r="H245" s="49">
        <v>0</v>
      </c>
      <c r="I245" s="250">
        <v>0</v>
      </c>
      <c r="J245" s="250">
        <v>0</v>
      </c>
      <c r="K245" s="250">
        <v>0</v>
      </c>
      <c r="L245" s="250"/>
      <c r="M245" s="250"/>
      <c r="N245" s="250"/>
      <c r="O245" s="250"/>
      <c r="P245" s="25">
        <f t="shared" si="40"/>
        <v>0</v>
      </c>
      <c r="Q245" s="272">
        <v>0</v>
      </c>
      <c r="R245" s="250"/>
    </row>
    <row r="246" spans="1:1613" x14ac:dyDescent="0.25">
      <c r="A246" s="127">
        <v>540</v>
      </c>
      <c r="B246" s="42">
        <v>8450</v>
      </c>
      <c r="C246" s="135" t="s">
        <v>305</v>
      </c>
      <c r="D246" s="250">
        <v>19484.05</v>
      </c>
      <c r="E246" s="24">
        <v>28214.28</v>
      </c>
      <c r="F246" s="251">
        <v>26309.52</v>
      </c>
      <c r="G246" s="25">
        <v>42332.62</v>
      </c>
      <c r="H246" s="49">
        <v>28000</v>
      </c>
      <c r="I246" s="250">
        <v>14474.31</v>
      </c>
      <c r="J246" s="250">
        <v>4408.6000000000004</v>
      </c>
      <c r="K246" s="250">
        <v>7259.25</v>
      </c>
      <c r="L246" s="250">
        <v>1751.01</v>
      </c>
      <c r="M246" s="250">
        <v>3129.9</v>
      </c>
      <c r="N246" s="250">
        <v>2298.6</v>
      </c>
      <c r="O246" s="250"/>
      <c r="P246" s="25">
        <f t="shared" si="40"/>
        <v>33321.67</v>
      </c>
      <c r="Q246" s="272">
        <v>35000</v>
      </c>
      <c r="R246" s="250"/>
    </row>
    <row r="247" spans="1:1613" x14ac:dyDescent="0.25">
      <c r="A247" s="127">
        <v>540</v>
      </c>
      <c r="B247" s="42">
        <v>8460</v>
      </c>
      <c r="C247" s="135" t="s">
        <v>350</v>
      </c>
      <c r="D247" s="250">
        <v>1093.76</v>
      </c>
      <c r="E247" s="24">
        <v>11262.13</v>
      </c>
      <c r="F247" s="251">
        <v>13865.03</v>
      </c>
      <c r="G247" s="25">
        <v>446.34</v>
      </c>
      <c r="H247" s="49">
        <v>0</v>
      </c>
      <c r="I247" s="250">
        <v>0</v>
      </c>
      <c r="J247" s="250">
        <v>0</v>
      </c>
      <c r="K247" s="250">
        <v>0</v>
      </c>
      <c r="L247" s="250"/>
      <c r="M247" s="250"/>
      <c r="N247" s="250">
        <v>3498.7</v>
      </c>
      <c r="O247" s="250"/>
      <c r="P247" s="25">
        <f t="shared" si="40"/>
        <v>3498.7</v>
      </c>
      <c r="Q247" s="272">
        <f>5100+6229.92</f>
        <v>11329.92</v>
      </c>
      <c r="R247" s="250"/>
    </row>
    <row r="248" spans="1:1613" x14ac:dyDescent="0.25">
      <c r="A248" s="127">
        <v>540</v>
      </c>
      <c r="B248" s="42">
        <v>8475</v>
      </c>
      <c r="C248" s="135" t="s">
        <v>306</v>
      </c>
      <c r="D248" s="250">
        <v>947.59</v>
      </c>
      <c r="E248" s="24">
        <v>1647.92</v>
      </c>
      <c r="F248" s="251">
        <v>3590.42</v>
      </c>
      <c r="G248" s="25">
        <v>300</v>
      </c>
      <c r="H248" s="49">
        <v>500</v>
      </c>
      <c r="I248" s="250">
        <v>696.54</v>
      </c>
      <c r="J248" s="250">
        <v>0</v>
      </c>
      <c r="K248" s="250">
        <v>0</v>
      </c>
      <c r="L248" s="250"/>
      <c r="M248" s="250"/>
      <c r="N248" s="250"/>
      <c r="O248" s="250"/>
      <c r="P248" s="25">
        <f t="shared" si="40"/>
        <v>696.54</v>
      </c>
      <c r="Q248" s="272">
        <v>500</v>
      </c>
      <c r="R248" s="250"/>
    </row>
    <row r="249" spans="1:1613" x14ac:dyDescent="0.25">
      <c r="A249" s="127">
        <v>540</v>
      </c>
      <c r="B249" s="42">
        <v>8476</v>
      </c>
      <c r="C249" s="135" t="s">
        <v>356</v>
      </c>
      <c r="D249" s="250">
        <v>0</v>
      </c>
      <c r="E249" s="24">
        <v>0</v>
      </c>
      <c r="F249" s="251">
        <v>31755.79</v>
      </c>
      <c r="G249" s="25">
        <v>0</v>
      </c>
      <c r="H249" s="49">
        <v>0</v>
      </c>
      <c r="I249" s="250">
        <v>0</v>
      </c>
      <c r="J249" s="250">
        <v>0</v>
      </c>
      <c r="K249" s="250">
        <v>0</v>
      </c>
      <c r="L249" s="250"/>
      <c r="M249" s="250"/>
      <c r="N249" s="250"/>
      <c r="O249" s="250"/>
      <c r="P249" s="25">
        <f t="shared" si="40"/>
        <v>0</v>
      </c>
      <c r="Q249" s="272">
        <v>0</v>
      </c>
      <c r="R249" s="250"/>
    </row>
    <row r="250" spans="1:1613" ht="15.75" thickBot="1" x14ac:dyDescent="0.3">
      <c r="A250" s="127">
        <v>540</v>
      </c>
      <c r="B250" s="42">
        <v>8600</v>
      </c>
      <c r="C250" s="135" t="s">
        <v>307</v>
      </c>
      <c r="D250" s="250">
        <v>11584.54</v>
      </c>
      <c r="E250" s="24">
        <v>8315.4</v>
      </c>
      <c r="F250" s="251">
        <v>7523</v>
      </c>
      <c r="G250" s="25">
        <v>1138.21</v>
      </c>
      <c r="H250" s="49">
        <v>3000</v>
      </c>
      <c r="I250" s="250">
        <v>8362.2199999999993</v>
      </c>
      <c r="J250" s="250">
        <v>496</v>
      </c>
      <c r="K250" s="250">
        <v>0</v>
      </c>
      <c r="L250" s="250"/>
      <c r="M250" s="250">
        <v>1893.8</v>
      </c>
      <c r="N250" s="250"/>
      <c r="O250" s="250"/>
      <c r="P250" s="25">
        <f t="shared" si="40"/>
        <v>10752.019999999999</v>
      </c>
      <c r="Q250" s="272">
        <v>10000</v>
      </c>
      <c r="R250" s="250"/>
    </row>
    <row r="251" spans="1:1613" s="14" customFormat="1" ht="16.5" thickTop="1" thickBot="1" x14ac:dyDescent="0.3">
      <c r="A251" s="116"/>
      <c r="B251" s="117"/>
      <c r="C251" s="142" t="s">
        <v>278</v>
      </c>
      <c r="D251" s="119">
        <f t="shared" ref="D251:Q251" si="41">SUM(D234:D250)</f>
        <v>147657.97</v>
      </c>
      <c r="E251" s="119">
        <f t="shared" si="41"/>
        <v>157034.43</v>
      </c>
      <c r="F251" s="119">
        <f t="shared" si="41"/>
        <v>205980.97</v>
      </c>
      <c r="G251" s="120">
        <f t="shared" si="41"/>
        <v>145435.57399999999</v>
      </c>
      <c r="H251" s="118">
        <f t="shared" si="41"/>
        <v>116000</v>
      </c>
      <c r="I251" s="119">
        <f t="shared" si="41"/>
        <v>83727.94</v>
      </c>
      <c r="J251" s="119">
        <f t="shared" si="41"/>
        <v>7894.6999999999989</v>
      </c>
      <c r="K251" s="119">
        <f t="shared" si="41"/>
        <v>19636.91</v>
      </c>
      <c r="L251" s="119">
        <f t="shared" si="41"/>
        <v>31197.979999999996</v>
      </c>
      <c r="M251" s="119">
        <f t="shared" si="41"/>
        <v>13246.529999999999</v>
      </c>
      <c r="N251" s="119">
        <f t="shared" si="41"/>
        <v>17593.810000000001</v>
      </c>
      <c r="O251" s="119">
        <f t="shared" si="41"/>
        <v>0</v>
      </c>
      <c r="P251" s="120">
        <f t="shared" si="41"/>
        <v>173297.87</v>
      </c>
      <c r="Q251" s="279">
        <f t="shared" si="41"/>
        <v>193329.92000000001</v>
      </c>
      <c r="R251" s="132"/>
      <c r="S251" s="370"/>
      <c r="T251" s="370"/>
      <c r="U251" s="370"/>
      <c r="V251" s="370"/>
      <c r="W251" s="370"/>
      <c r="X251" s="370"/>
      <c r="Y251" s="370"/>
      <c r="Z251" s="370"/>
      <c r="AA251" s="370"/>
      <c r="AB251" s="370"/>
      <c r="AC251" s="370"/>
      <c r="AD251" s="370"/>
      <c r="AE251" s="370"/>
      <c r="AF251" s="370"/>
      <c r="AG251" s="370"/>
      <c r="AH251" s="370"/>
      <c r="AI251" s="370"/>
      <c r="AJ251" s="370"/>
      <c r="AK251" s="370"/>
      <c r="AL251" s="370"/>
      <c r="AM251" s="370"/>
      <c r="AN251" s="370"/>
      <c r="AO251" s="370"/>
      <c r="AP251" s="370"/>
      <c r="AQ251" s="370"/>
      <c r="AR251" s="370"/>
      <c r="AS251" s="370"/>
      <c r="AT251" s="370"/>
      <c r="AU251" s="370"/>
      <c r="AV251" s="370"/>
      <c r="AW251" s="370"/>
      <c r="AX251" s="370"/>
      <c r="AY251" s="370"/>
      <c r="AZ251" s="370"/>
      <c r="BA251" s="370"/>
      <c r="BB251" s="370"/>
      <c r="BC251" s="370"/>
      <c r="BD251" s="370"/>
      <c r="BE251" s="370"/>
      <c r="BF251" s="370"/>
      <c r="BG251" s="370"/>
      <c r="BH251" s="370"/>
      <c r="BI251" s="370"/>
      <c r="BJ251" s="370"/>
      <c r="BK251" s="370"/>
      <c r="BL251" s="370"/>
      <c r="BM251" s="370"/>
      <c r="BN251" s="370"/>
      <c r="BO251" s="370"/>
      <c r="BP251" s="370"/>
      <c r="BQ251" s="370"/>
      <c r="BR251" s="370"/>
      <c r="BS251" s="370"/>
      <c r="BT251" s="370"/>
      <c r="BU251" s="370"/>
      <c r="BV251" s="370"/>
      <c r="BW251" s="370"/>
      <c r="BX251" s="370"/>
      <c r="BY251" s="370"/>
      <c r="BZ251" s="370"/>
      <c r="CA251" s="370"/>
      <c r="CB251" s="370"/>
      <c r="CC251" s="370"/>
      <c r="CD251" s="370"/>
      <c r="CE251" s="370"/>
      <c r="CF251" s="370"/>
      <c r="CG251" s="370"/>
      <c r="CH251" s="370"/>
      <c r="CI251" s="370"/>
      <c r="CJ251" s="370"/>
      <c r="CK251" s="370"/>
      <c r="CL251" s="370"/>
      <c r="CM251" s="370"/>
      <c r="CN251" s="370"/>
      <c r="CO251" s="370"/>
      <c r="CP251" s="370"/>
      <c r="CQ251" s="370"/>
      <c r="CR251" s="370"/>
      <c r="CS251" s="370"/>
      <c r="CT251" s="370"/>
      <c r="CU251" s="370"/>
      <c r="CV251" s="370"/>
      <c r="CW251" s="370"/>
      <c r="CX251" s="370"/>
      <c r="CY251" s="370"/>
      <c r="CZ251" s="370"/>
      <c r="DA251" s="370"/>
      <c r="DB251" s="370"/>
      <c r="DC251" s="370"/>
      <c r="DD251" s="370"/>
      <c r="DE251" s="370"/>
      <c r="DF251" s="370"/>
      <c r="DG251" s="370"/>
      <c r="DH251" s="370"/>
      <c r="DI251" s="370"/>
      <c r="DJ251" s="370"/>
      <c r="DK251" s="370"/>
      <c r="DL251" s="370"/>
      <c r="DM251" s="370"/>
      <c r="DN251" s="370"/>
      <c r="DO251" s="370"/>
      <c r="DP251" s="370"/>
      <c r="DQ251" s="370"/>
      <c r="DR251" s="370"/>
      <c r="DS251" s="370"/>
      <c r="DT251" s="370"/>
      <c r="DU251" s="370"/>
      <c r="DV251" s="370"/>
      <c r="DW251" s="370"/>
      <c r="DX251" s="370"/>
      <c r="DY251" s="370"/>
      <c r="DZ251" s="370"/>
      <c r="EA251" s="370"/>
      <c r="EB251" s="370"/>
      <c r="EC251" s="370"/>
      <c r="ED251" s="370"/>
      <c r="EE251" s="370"/>
      <c r="EF251" s="370"/>
      <c r="EG251" s="370"/>
      <c r="EH251" s="370"/>
      <c r="EI251" s="370"/>
      <c r="EJ251" s="370"/>
      <c r="EK251" s="370"/>
      <c r="EL251" s="370"/>
      <c r="EM251" s="370"/>
      <c r="EN251" s="370"/>
      <c r="EO251" s="370"/>
      <c r="EP251" s="370"/>
      <c r="EQ251" s="370"/>
      <c r="ER251" s="370"/>
      <c r="ES251" s="370"/>
      <c r="ET251" s="370"/>
      <c r="EU251" s="370"/>
      <c r="EV251" s="370"/>
      <c r="EW251" s="370"/>
      <c r="EX251" s="370"/>
      <c r="EY251" s="370"/>
      <c r="EZ251" s="370"/>
      <c r="FA251" s="370"/>
      <c r="FB251" s="370"/>
      <c r="FC251" s="370"/>
      <c r="FD251" s="370"/>
      <c r="FE251" s="370"/>
      <c r="FF251" s="370"/>
      <c r="FG251" s="370"/>
      <c r="FH251" s="370"/>
      <c r="FI251" s="370"/>
      <c r="FJ251" s="370"/>
      <c r="FK251" s="370"/>
      <c r="FL251" s="370"/>
      <c r="FM251" s="370"/>
      <c r="FN251" s="370"/>
      <c r="FO251" s="370"/>
      <c r="FP251" s="370"/>
      <c r="FQ251" s="370"/>
      <c r="FR251" s="370"/>
      <c r="FS251" s="370"/>
      <c r="FT251" s="370"/>
      <c r="FU251" s="370"/>
      <c r="FV251" s="370"/>
      <c r="FW251" s="370"/>
      <c r="FX251" s="370"/>
      <c r="FY251" s="370"/>
      <c r="FZ251" s="370"/>
      <c r="GA251" s="370"/>
      <c r="GB251" s="370"/>
      <c r="GC251" s="370"/>
      <c r="GD251" s="370"/>
      <c r="GE251" s="370"/>
      <c r="GF251" s="370"/>
      <c r="GG251" s="370"/>
      <c r="GH251" s="370"/>
      <c r="GI251" s="370"/>
      <c r="GJ251" s="370"/>
      <c r="GK251" s="370"/>
      <c r="GL251" s="370"/>
      <c r="GM251" s="370"/>
      <c r="GN251" s="370"/>
      <c r="GO251" s="370"/>
      <c r="GP251" s="370"/>
      <c r="GQ251" s="370"/>
      <c r="GR251" s="370"/>
      <c r="GS251" s="370"/>
      <c r="GT251" s="370"/>
      <c r="GU251" s="370"/>
      <c r="GV251" s="370"/>
      <c r="GW251" s="370"/>
      <c r="GX251" s="370"/>
      <c r="GY251" s="370"/>
      <c r="GZ251" s="370"/>
      <c r="HA251" s="370"/>
      <c r="HB251" s="370"/>
      <c r="HC251" s="370"/>
      <c r="HD251" s="370"/>
      <c r="HE251" s="370"/>
      <c r="HF251" s="370"/>
      <c r="HG251" s="370"/>
      <c r="HH251" s="370"/>
      <c r="HI251" s="370"/>
      <c r="HJ251" s="370"/>
      <c r="HK251" s="370"/>
      <c r="HL251" s="370"/>
      <c r="HM251" s="370"/>
      <c r="HN251" s="370"/>
      <c r="HO251" s="370"/>
      <c r="HP251" s="370"/>
      <c r="HQ251" s="370"/>
      <c r="HR251" s="370"/>
      <c r="HS251" s="370"/>
      <c r="HT251" s="370"/>
      <c r="HU251" s="370"/>
      <c r="HV251" s="370"/>
      <c r="HW251" s="370"/>
      <c r="HX251" s="370"/>
      <c r="HY251" s="370"/>
      <c r="HZ251" s="370"/>
      <c r="IA251" s="370"/>
      <c r="IB251" s="370"/>
      <c r="IC251" s="370"/>
      <c r="ID251" s="370"/>
      <c r="IE251" s="370"/>
      <c r="IF251" s="370"/>
      <c r="IG251" s="370"/>
      <c r="IH251" s="370"/>
      <c r="II251" s="370"/>
      <c r="IJ251" s="370"/>
      <c r="IK251" s="370"/>
      <c r="IL251" s="370"/>
      <c r="IM251" s="370"/>
      <c r="IN251" s="370"/>
      <c r="IO251" s="370"/>
      <c r="IP251" s="370"/>
      <c r="IQ251" s="370"/>
      <c r="IR251" s="370"/>
      <c r="IS251" s="370"/>
      <c r="IT251" s="370"/>
      <c r="IU251" s="370"/>
      <c r="IV251" s="370"/>
      <c r="IW251" s="370"/>
      <c r="IX251" s="370"/>
      <c r="IY251" s="370"/>
      <c r="IZ251" s="370"/>
      <c r="JA251" s="370"/>
      <c r="JB251" s="370"/>
      <c r="JC251" s="370"/>
      <c r="JD251" s="370"/>
      <c r="JE251" s="370"/>
      <c r="JF251" s="370"/>
      <c r="JG251" s="370"/>
      <c r="JH251" s="370"/>
      <c r="JI251" s="370"/>
      <c r="JJ251" s="370"/>
      <c r="JK251" s="370"/>
      <c r="JL251" s="370"/>
      <c r="JM251" s="370"/>
      <c r="JN251" s="370"/>
      <c r="JO251" s="370"/>
      <c r="JP251" s="370"/>
      <c r="JQ251" s="370"/>
      <c r="JR251" s="370"/>
      <c r="JS251" s="370"/>
      <c r="JT251" s="370"/>
      <c r="JU251" s="370"/>
      <c r="JV251" s="370"/>
      <c r="JW251" s="370"/>
      <c r="JX251" s="370"/>
      <c r="JY251" s="370"/>
      <c r="JZ251" s="370"/>
      <c r="KA251" s="370"/>
      <c r="KB251" s="370"/>
      <c r="KC251" s="370"/>
      <c r="KD251" s="370"/>
      <c r="KE251" s="370"/>
      <c r="KF251" s="370"/>
      <c r="KG251" s="370"/>
      <c r="KH251" s="370"/>
      <c r="KI251" s="370"/>
      <c r="KJ251" s="370"/>
      <c r="KK251" s="370"/>
      <c r="KL251" s="370"/>
      <c r="KM251" s="370"/>
      <c r="KN251" s="370"/>
      <c r="KO251" s="370"/>
      <c r="KP251" s="370"/>
      <c r="KQ251" s="370"/>
      <c r="KR251" s="370"/>
      <c r="KS251" s="370"/>
      <c r="KT251" s="370"/>
      <c r="KU251" s="370"/>
      <c r="KV251" s="370"/>
      <c r="KW251" s="370"/>
      <c r="KX251" s="370"/>
      <c r="KY251" s="370"/>
      <c r="KZ251" s="370"/>
      <c r="LA251" s="370"/>
      <c r="LB251" s="370"/>
      <c r="LC251" s="370"/>
      <c r="LD251" s="370"/>
      <c r="LE251" s="370"/>
      <c r="LF251" s="370"/>
      <c r="LG251" s="370"/>
      <c r="LH251" s="370"/>
      <c r="LI251" s="370"/>
      <c r="LJ251" s="370"/>
      <c r="LK251" s="370"/>
      <c r="LL251" s="370"/>
      <c r="LM251" s="370"/>
      <c r="LN251" s="370"/>
      <c r="LO251" s="370"/>
      <c r="LP251" s="370"/>
      <c r="LQ251" s="370"/>
      <c r="LR251" s="370"/>
      <c r="LS251" s="370"/>
      <c r="LT251" s="370"/>
      <c r="LU251" s="370"/>
      <c r="LV251" s="370"/>
      <c r="LW251" s="370"/>
      <c r="LX251" s="370"/>
      <c r="LY251" s="370"/>
      <c r="LZ251" s="370"/>
      <c r="MA251" s="370"/>
      <c r="MB251" s="370"/>
      <c r="MC251" s="370"/>
      <c r="MD251" s="370"/>
      <c r="ME251" s="370"/>
      <c r="MF251" s="370"/>
      <c r="MG251" s="370"/>
      <c r="MH251" s="370"/>
      <c r="MI251" s="370"/>
      <c r="MJ251" s="370"/>
      <c r="MK251" s="370"/>
      <c r="ML251" s="370"/>
      <c r="MM251" s="370"/>
      <c r="MN251" s="370"/>
      <c r="MO251" s="370"/>
      <c r="MP251" s="370"/>
      <c r="MQ251" s="370"/>
      <c r="MR251" s="370"/>
      <c r="MS251" s="370"/>
      <c r="MT251" s="370"/>
      <c r="MU251" s="370"/>
      <c r="MV251" s="370"/>
      <c r="MW251" s="370"/>
      <c r="MX251" s="370"/>
      <c r="MY251" s="370"/>
      <c r="MZ251" s="370"/>
      <c r="NA251" s="370"/>
      <c r="NB251" s="370"/>
      <c r="NC251" s="370"/>
      <c r="ND251" s="370"/>
      <c r="NE251" s="370"/>
      <c r="NF251" s="370"/>
      <c r="NG251" s="370"/>
      <c r="NH251" s="370"/>
      <c r="NI251" s="370"/>
      <c r="NJ251" s="370"/>
      <c r="NK251" s="370"/>
      <c r="NL251" s="370"/>
      <c r="NM251" s="370"/>
      <c r="NN251" s="370"/>
      <c r="NO251" s="370"/>
      <c r="NP251" s="370"/>
      <c r="NQ251" s="370"/>
      <c r="NR251" s="370"/>
      <c r="NS251" s="370"/>
      <c r="NT251" s="370"/>
      <c r="NU251" s="370"/>
      <c r="NV251" s="370"/>
      <c r="NW251" s="370"/>
      <c r="NX251" s="370"/>
      <c r="NY251" s="370"/>
      <c r="NZ251" s="370"/>
      <c r="OA251" s="370"/>
      <c r="OB251" s="370"/>
      <c r="OC251" s="370"/>
      <c r="OD251" s="370"/>
      <c r="OE251" s="370"/>
      <c r="OF251" s="370"/>
      <c r="OG251" s="370"/>
      <c r="OH251" s="370"/>
      <c r="OI251" s="370"/>
      <c r="OJ251" s="370"/>
      <c r="OK251" s="370"/>
      <c r="OL251" s="370"/>
      <c r="OM251" s="370"/>
      <c r="ON251" s="370"/>
      <c r="OO251" s="370"/>
      <c r="OP251" s="370"/>
      <c r="OQ251" s="370"/>
      <c r="OR251" s="370"/>
      <c r="OS251" s="370"/>
      <c r="OT251" s="370"/>
      <c r="OU251" s="370"/>
      <c r="OV251" s="370"/>
      <c r="OW251" s="370"/>
      <c r="OX251" s="370"/>
      <c r="OY251" s="370"/>
      <c r="OZ251" s="370"/>
      <c r="PA251" s="370"/>
      <c r="PB251" s="370"/>
      <c r="PC251" s="370"/>
      <c r="PD251" s="370"/>
      <c r="PE251" s="370"/>
      <c r="PF251" s="370"/>
      <c r="PG251" s="370"/>
      <c r="PH251" s="370"/>
      <c r="PI251" s="370"/>
      <c r="PJ251" s="370"/>
      <c r="PK251" s="370"/>
      <c r="PL251" s="370"/>
      <c r="PM251" s="370"/>
      <c r="PN251" s="370"/>
      <c r="PO251" s="370"/>
      <c r="PP251" s="370"/>
      <c r="PQ251" s="370"/>
      <c r="PR251" s="370"/>
      <c r="PS251" s="370"/>
      <c r="PT251" s="370"/>
      <c r="PU251" s="370"/>
      <c r="PV251" s="370"/>
      <c r="PW251" s="370"/>
      <c r="PX251" s="370"/>
      <c r="PY251" s="370"/>
      <c r="PZ251" s="370"/>
      <c r="QA251" s="370"/>
      <c r="QB251" s="370"/>
      <c r="QC251" s="370"/>
      <c r="QD251" s="370"/>
      <c r="QE251" s="370"/>
      <c r="QF251" s="370"/>
      <c r="QG251" s="370"/>
      <c r="QH251" s="370"/>
      <c r="QI251" s="370"/>
      <c r="QJ251" s="370"/>
      <c r="QK251" s="370"/>
      <c r="QL251" s="370"/>
      <c r="QM251" s="370"/>
      <c r="QN251" s="370"/>
      <c r="QO251" s="370"/>
      <c r="QP251" s="370"/>
      <c r="QQ251" s="370"/>
      <c r="QR251" s="370"/>
      <c r="QS251" s="370"/>
      <c r="QT251" s="370"/>
      <c r="QU251" s="370"/>
      <c r="QV251" s="370"/>
      <c r="QW251" s="370"/>
      <c r="QX251" s="370"/>
      <c r="QY251" s="370"/>
      <c r="QZ251" s="370"/>
      <c r="RA251" s="370"/>
      <c r="RB251" s="370"/>
      <c r="RC251" s="370"/>
      <c r="RD251" s="370"/>
      <c r="RE251" s="370"/>
      <c r="RF251" s="370"/>
      <c r="RG251" s="370"/>
      <c r="RH251" s="370"/>
      <c r="RI251" s="370"/>
      <c r="RJ251" s="370"/>
      <c r="RK251" s="370"/>
      <c r="RL251" s="370"/>
      <c r="RM251" s="370"/>
      <c r="RN251" s="370"/>
      <c r="RO251" s="370"/>
      <c r="RP251" s="370"/>
      <c r="RQ251" s="370"/>
      <c r="RR251" s="370"/>
      <c r="RS251" s="370"/>
      <c r="RT251" s="370"/>
      <c r="RU251" s="370"/>
      <c r="RV251" s="370"/>
      <c r="RW251" s="370"/>
      <c r="RX251" s="370"/>
      <c r="RY251" s="370"/>
      <c r="RZ251" s="370"/>
      <c r="SA251" s="370"/>
      <c r="SB251" s="370"/>
      <c r="SC251" s="370"/>
      <c r="SD251" s="370"/>
      <c r="SE251" s="370"/>
      <c r="SF251" s="370"/>
      <c r="SG251" s="370"/>
      <c r="SH251" s="370"/>
      <c r="SI251" s="370"/>
      <c r="SJ251" s="370"/>
      <c r="SK251" s="370"/>
      <c r="SL251" s="370"/>
      <c r="SM251" s="370"/>
      <c r="SN251" s="370"/>
      <c r="SO251" s="370"/>
      <c r="SP251" s="370"/>
      <c r="SQ251" s="370"/>
      <c r="SR251" s="370"/>
      <c r="SS251" s="370"/>
      <c r="ST251" s="370"/>
      <c r="SU251" s="370"/>
      <c r="SV251" s="370"/>
      <c r="SW251" s="370"/>
      <c r="SX251" s="370"/>
      <c r="SY251" s="370"/>
      <c r="SZ251" s="370"/>
      <c r="TA251" s="370"/>
      <c r="TB251" s="370"/>
      <c r="TC251" s="370"/>
      <c r="TD251" s="370"/>
      <c r="TE251" s="370"/>
      <c r="TF251" s="370"/>
      <c r="TG251" s="370"/>
      <c r="TH251" s="370"/>
      <c r="TI251" s="370"/>
      <c r="TJ251" s="370"/>
      <c r="TK251" s="370"/>
      <c r="TL251" s="370"/>
      <c r="TM251" s="370"/>
      <c r="TN251" s="370"/>
      <c r="TO251" s="370"/>
      <c r="TP251" s="370"/>
      <c r="TQ251" s="370"/>
      <c r="TR251" s="370"/>
      <c r="TS251" s="370"/>
      <c r="TT251" s="370"/>
      <c r="TU251" s="370"/>
      <c r="TV251" s="370"/>
      <c r="TW251" s="370"/>
      <c r="TX251" s="370"/>
      <c r="TY251" s="370"/>
      <c r="TZ251" s="370"/>
      <c r="UA251" s="370"/>
      <c r="UB251" s="370"/>
      <c r="UC251" s="370"/>
      <c r="UD251" s="370"/>
      <c r="UE251" s="370"/>
      <c r="UF251" s="370"/>
      <c r="UG251" s="370"/>
      <c r="UH251" s="370"/>
      <c r="UI251" s="370"/>
      <c r="UJ251" s="370"/>
      <c r="UK251" s="370"/>
      <c r="UL251" s="370"/>
      <c r="UM251" s="370"/>
      <c r="UN251" s="370"/>
      <c r="UO251" s="370"/>
      <c r="UP251" s="370"/>
      <c r="UQ251" s="370"/>
      <c r="UR251" s="370"/>
      <c r="US251" s="370"/>
      <c r="UT251" s="370"/>
      <c r="UU251" s="370"/>
      <c r="UV251" s="370"/>
      <c r="UW251" s="370"/>
      <c r="UX251" s="370"/>
      <c r="UY251" s="370"/>
      <c r="UZ251" s="370"/>
      <c r="VA251" s="370"/>
      <c r="VB251" s="370"/>
      <c r="VC251" s="370"/>
      <c r="VD251" s="370"/>
      <c r="VE251" s="370"/>
      <c r="VF251" s="370"/>
      <c r="VG251" s="370"/>
      <c r="VH251" s="370"/>
      <c r="VI251" s="370"/>
      <c r="VJ251" s="370"/>
      <c r="VK251" s="370"/>
      <c r="VL251" s="370"/>
      <c r="VM251" s="370"/>
      <c r="VN251" s="370"/>
      <c r="VO251" s="370"/>
      <c r="VP251" s="370"/>
      <c r="VQ251" s="370"/>
      <c r="VR251" s="370"/>
      <c r="VS251" s="370"/>
      <c r="VT251" s="370"/>
      <c r="VU251" s="370"/>
      <c r="VV251" s="370"/>
      <c r="VW251" s="370"/>
      <c r="VX251" s="370"/>
      <c r="VY251" s="370"/>
      <c r="VZ251" s="370"/>
      <c r="WA251" s="370"/>
      <c r="WB251" s="370"/>
      <c r="WC251" s="370"/>
      <c r="WD251" s="370"/>
      <c r="WE251" s="370"/>
      <c r="WF251" s="370"/>
      <c r="WG251" s="370"/>
      <c r="WH251" s="370"/>
      <c r="WI251" s="370"/>
      <c r="WJ251" s="370"/>
      <c r="WK251" s="370"/>
      <c r="WL251" s="370"/>
      <c r="WM251" s="370"/>
      <c r="WN251" s="370"/>
      <c r="WO251" s="370"/>
      <c r="WP251" s="370"/>
      <c r="WQ251" s="370"/>
      <c r="WR251" s="370"/>
      <c r="WS251" s="370"/>
      <c r="WT251" s="370"/>
      <c r="WU251" s="370"/>
      <c r="WV251" s="370"/>
      <c r="WW251" s="370"/>
      <c r="WX251" s="370"/>
      <c r="WY251" s="370"/>
      <c r="WZ251" s="370"/>
      <c r="XA251" s="370"/>
      <c r="XB251" s="370"/>
      <c r="XC251" s="370"/>
      <c r="XD251" s="370"/>
      <c r="XE251" s="370"/>
      <c r="XF251" s="370"/>
      <c r="XG251" s="370"/>
      <c r="XH251" s="370"/>
      <c r="XI251" s="370"/>
      <c r="XJ251" s="370"/>
      <c r="XK251" s="370"/>
      <c r="XL251" s="370"/>
      <c r="XM251" s="370"/>
      <c r="XN251" s="370"/>
      <c r="XO251" s="370"/>
      <c r="XP251" s="370"/>
      <c r="XQ251" s="370"/>
      <c r="XR251" s="370"/>
      <c r="XS251" s="370"/>
      <c r="XT251" s="370"/>
      <c r="XU251" s="370"/>
      <c r="XV251" s="370"/>
      <c r="XW251" s="370"/>
      <c r="XX251" s="370"/>
      <c r="XY251" s="370"/>
      <c r="XZ251" s="370"/>
      <c r="YA251" s="370"/>
      <c r="YB251" s="370"/>
      <c r="YC251" s="370"/>
      <c r="YD251" s="370"/>
      <c r="YE251" s="370"/>
      <c r="YF251" s="370"/>
      <c r="YG251" s="370"/>
      <c r="YH251" s="370"/>
      <c r="YI251" s="370"/>
      <c r="YJ251" s="370"/>
      <c r="YK251" s="370"/>
      <c r="YL251" s="370"/>
      <c r="YM251" s="370"/>
      <c r="YN251" s="370"/>
      <c r="YO251" s="370"/>
      <c r="YP251" s="370"/>
      <c r="YQ251" s="370"/>
      <c r="YR251" s="370"/>
      <c r="YS251" s="370"/>
      <c r="YT251" s="370"/>
      <c r="YU251" s="370"/>
      <c r="YV251" s="370"/>
      <c r="YW251" s="370"/>
      <c r="YX251" s="370"/>
      <c r="YY251" s="370"/>
      <c r="YZ251" s="370"/>
      <c r="ZA251" s="370"/>
      <c r="ZB251" s="370"/>
      <c r="ZC251" s="370"/>
      <c r="ZD251" s="370"/>
      <c r="ZE251" s="370"/>
      <c r="ZF251" s="370"/>
      <c r="ZG251" s="370"/>
      <c r="ZH251" s="370"/>
      <c r="ZI251" s="370"/>
      <c r="ZJ251" s="370"/>
      <c r="ZK251" s="370"/>
      <c r="ZL251" s="370"/>
      <c r="ZM251" s="370"/>
      <c r="ZN251" s="370"/>
      <c r="ZO251" s="370"/>
      <c r="ZP251" s="370"/>
      <c r="ZQ251" s="370"/>
      <c r="ZR251" s="370"/>
      <c r="ZS251" s="370"/>
      <c r="ZT251" s="370"/>
      <c r="ZU251" s="370"/>
      <c r="ZV251" s="370"/>
      <c r="ZW251" s="370"/>
      <c r="ZX251" s="370"/>
      <c r="ZY251" s="370"/>
      <c r="ZZ251" s="370"/>
      <c r="AAA251" s="370"/>
      <c r="AAB251" s="370"/>
      <c r="AAC251" s="370"/>
      <c r="AAD251" s="370"/>
      <c r="AAE251" s="370"/>
      <c r="AAF251" s="370"/>
      <c r="AAG251" s="370"/>
      <c r="AAH251" s="370"/>
      <c r="AAI251" s="370"/>
      <c r="AAJ251" s="370"/>
      <c r="AAK251" s="370"/>
      <c r="AAL251" s="370"/>
      <c r="AAM251" s="370"/>
      <c r="AAN251" s="370"/>
      <c r="AAO251" s="370"/>
      <c r="AAP251" s="370"/>
      <c r="AAQ251" s="370"/>
      <c r="AAR251" s="370"/>
      <c r="AAS251" s="370"/>
      <c r="AAT251" s="370"/>
      <c r="AAU251" s="370"/>
      <c r="AAV251" s="370"/>
      <c r="AAW251" s="370"/>
      <c r="AAX251" s="370"/>
      <c r="AAY251" s="370"/>
      <c r="AAZ251" s="370"/>
      <c r="ABA251" s="370"/>
      <c r="ABB251" s="370"/>
      <c r="ABC251" s="370"/>
      <c r="ABD251" s="370"/>
      <c r="ABE251" s="370"/>
      <c r="ABF251" s="370"/>
      <c r="ABG251" s="370"/>
      <c r="ABH251" s="370"/>
      <c r="ABI251" s="370"/>
      <c r="ABJ251" s="370"/>
      <c r="ABK251" s="370"/>
      <c r="ABL251" s="370"/>
      <c r="ABM251" s="370"/>
      <c r="ABN251" s="370"/>
      <c r="ABO251" s="370"/>
      <c r="ABP251" s="370"/>
      <c r="ABQ251" s="370"/>
      <c r="ABR251" s="370"/>
      <c r="ABS251" s="370"/>
      <c r="ABT251" s="370"/>
      <c r="ABU251" s="370"/>
      <c r="ABV251" s="370"/>
      <c r="ABW251" s="370"/>
      <c r="ABX251" s="370"/>
      <c r="ABY251" s="370"/>
      <c r="ABZ251" s="370"/>
      <c r="ACA251" s="370"/>
      <c r="ACB251" s="370"/>
      <c r="ACC251" s="370"/>
      <c r="ACD251" s="370"/>
      <c r="ACE251" s="370"/>
      <c r="ACF251" s="370"/>
      <c r="ACG251" s="370"/>
      <c r="ACH251" s="370"/>
      <c r="ACI251" s="370"/>
      <c r="ACJ251" s="370"/>
      <c r="ACK251" s="370"/>
      <c r="ACL251" s="370"/>
      <c r="ACM251" s="370"/>
      <c r="ACN251" s="370"/>
      <c r="ACO251" s="370"/>
      <c r="ACP251" s="370"/>
      <c r="ACQ251" s="370"/>
      <c r="ACR251" s="370"/>
      <c r="ACS251" s="370"/>
      <c r="ACT251" s="370"/>
      <c r="ACU251" s="370"/>
      <c r="ACV251" s="370"/>
      <c r="ACW251" s="370"/>
      <c r="ACX251" s="370"/>
      <c r="ACY251" s="370"/>
      <c r="ACZ251" s="370"/>
      <c r="ADA251" s="370"/>
      <c r="ADB251" s="370"/>
      <c r="ADC251" s="370"/>
      <c r="ADD251" s="370"/>
      <c r="ADE251" s="370"/>
      <c r="ADF251" s="370"/>
      <c r="ADG251" s="370"/>
      <c r="ADH251" s="370"/>
      <c r="ADI251" s="370"/>
      <c r="ADJ251" s="370"/>
      <c r="ADK251" s="370"/>
      <c r="ADL251" s="370"/>
      <c r="ADM251" s="370"/>
      <c r="ADN251" s="370"/>
      <c r="ADO251" s="370"/>
      <c r="ADP251" s="370"/>
      <c r="ADQ251" s="370"/>
      <c r="ADR251" s="370"/>
      <c r="ADS251" s="370"/>
      <c r="ADT251" s="370"/>
      <c r="ADU251" s="370"/>
      <c r="ADV251" s="370"/>
      <c r="ADW251" s="370"/>
      <c r="ADX251" s="370"/>
      <c r="ADY251" s="370"/>
      <c r="ADZ251" s="370"/>
      <c r="AEA251" s="370"/>
      <c r="AEB251" s="370"/>
      <c r="AEC251" s="370"/>
      <c r="AED251" s="370"/>
      <c r="AEE251" s="370"/>
      <c r="AEF251" s="370"/>
      <c r="AEG251" s="370"/>
      <c r="AEH251" s="370"/>
      <c r="AEI251" s="370"/>
      <c r="AEJ251" s="370"/>
      <c r="AEK251" s="370"/>
      <c r="AEL251" s="370"/>
      <c r="AEM251" s="370"/>
      <c r="AEN251" s="370"/>
      <c r="AEO251" s="370"/>
      <c r="AEP251" s="370"/>
      <c r="AEQ251" s="370"/>
      <c r="AER251" s="370"/>
      <c r="AES251" s="370"/>
      <c r="AET251" s="370"/>
      <c r="AEU251" s="370"/>
      <c r="AEV251" s="370"/>
      <c r="AEW251" s="370"/>
      <c r="AEX251" s="370"/>
      <c r="AEY251" s="370"/>
      <c r="AEZ251" s="370"/>
      <c r="AFA251" s="370"/>
      <c r="AFB251" s="370"/>
      <c r="AFC251" s="370"/>
      <c r="AFD251" s="370"/>
      <c r="AFE251" s="370"/>
      <c r="AFF251" s="370"/>
      <c r="AFG251" s="370"/>
      <c r="AFH251" s="370"/>
      <c r="AFI251" s="370"/>
      <c r="AFJ251" s="370"/>
      <c r="AFK251" s="370"/>
      <c r="AFL251" s="370"/>
      <c r="AFM251" s="370"/>
      <c r="AFN251" s="370"/>
      <c r="AFO251" s="370"/>
      <c r="AFP251" s="370"/>
      <c r="AFQ251" s="370"/>
      <c r="AFR251" s="370"/>
      <c r="AFS251" s="370"/>
      <c r="AFT251" s="370"/>
      <c r="AFU251" s="370"/>
      <c r="AFV251" s="370"/>
      <c r="AFW251" s="370"/>
      <c r="AFX251" s="370"/>
      <c r="AFY251" s="370"/>
      <c r="AFZ251" s="370"/>
      <c r="AGA251" s="370"/>
      <c r="AGB251" s="370"/>
      <c r="AGC251" s="370"/>
      <c r="AGD251" s="370"/>
      <c r="AGE251" s="370"/>
      <c r="AGF251" s="370"/>
      <c r="AGG251" s="370"/>
      <c r="AGH251" s="370"/>
      <c r="AGI251" s="370"/>
      <c r="AGJ251" s="370"/>
      <c r="AGK251" s="370"/>
      <c r="AGL251" s="370"/>
      <c r="AGM251" s="370"/>
      <c r="AGN251" s="370"/>
      <c r="AGO251" s="370"/>
      <c r="AGP251" s="370"/>
      <c r="AGQ251" s="370"/>
      <c r="AGR251" s="370"/>
      <c r="AGS251" s="370"/>
      <c r="AGT251" s="370"/>
      <c r="AGU251" s="370"/>
      <c r="AGV251" s="370"/>
      <c r="AGW251" s="370"/>
      <c r="AGX251" s="370"/>
      <c r="AGY251" s="370"/>
      <c r="AGZ251" s="370"/>
      <c r="AHA251" s="370"/>
      <c r="AHB251" s="370"/>
      <c r="AHC251" s="370"/>
      <c r="AHD251" s="370"/>
      <c r="AHE251" s="370"/>
      <c r="AHF251" s="370"/>
      <c r="AHG251" s="370"/>
      <c r="AHH251" s="370"/>
      <c r="AHI251" s="370"/>
      <c r="AHJ251" s="370"/>
      <c r="AHK251" s="370"/>
      <c r="AHL251" s="370"/>
      <c r="AHM251" s="370"/>
      <c r="AHN251" s="370"/>
      <c r="AHO251" s="370"/>
      <c r="AHP251" s="370"/>
      <c r="AHQ251" s="370"/>
      <c r="AHR251" s="370"/>
      <c r="AHS251" s="370"/>
      <c r="AHT251" s="370"/>
      <c r="AHU251" s="370"/>
      <c r="AHV251" s="370"/>
      <c r="AHW251" s="370"/>
      <c r="AHX251" s="370"/>
      <c r="AHY251" s="370"/>
      <c r="AHZ251" s="370"/>
      <c r="AIA251" s="370"/>
      <c r="AIB251" s="370"/>
      <c r="AIC251" s="370"/>
      <c r="AID251" s="370"/>
      <c r="AIE251" s="370"/>
      <c r="AIF251" s="370"/>
      <c r="AIG251" s="370"/>
      <c r="AIH251" s="370"/>
      <c r="AII251" s="370"/>
      <c r="AIJ251" s="370"/>
      <c r="AIK251" s="370"/>
      <c r="AIL251" s="370"/>
      <c r="AIM251" s="370"/>
      <c r="AIN251" s="370"/>
      <c r="AIO251" s="370"/>
      <c r="AIP251" s="370"/>
      <c r="AIQ251" s="370"/>
      <c r="AIR251" s="370"/>
      <c r="AIS251" s="370"/>
      <c r="AIT251" s="370"/>
      <c r="AIU251" s="370"/>
      <c r="AIV251" s="370"/>
      <c r="AIW251" s="370"/>
      <c r="AIX251" s="370"/>
      <c r="AIY251" s="370"/>
      <c r="AIZ251" s="370"/>
      <c r="AJA251" s="370"/>
      <c r="AJB251" s="370"/>
      <c r="AJC251" s="370"/>
      <c r="AJD251" s="370"/>
      <c r="AJE251" s="370"/>
      <c r="AJF251" s="370"/>
      <c r="AJG251" s="370"/>
      <c r="AJH251" s="370"/>
      <c r="AJI251" s="370"/>
      <c r="AJJ251" s="370"/>
      <c r="AJK251" s="370"/>
      <c r="AJL251" s="370"/>
      <c r="AJM251" s="370"/>
      <c r="AJN251" s="370"/>
      <c r="AJO251" s="370"/>
      <c r="AJP251" s="370"/>
      <c r="AJQ251" s="370"/>
      <c r="AJR251" s="370"/>
      <c r="AJS251" s="370"/>
      <c r="AJT251" s="370"/>
      <c r="AJU251" s="370"/>
      <c r="AJV251" s="370"/>
      <c r="AJW251" s="370"/>
      <c r="AJX251" s="370"/>
      <c r="AJY251" s="370"/>
      <c r="AJZ251" s="370"/>
      <c r="AKA251" s="370"/>
      <c r="AKB251" s="370"/>
      <c r="AKC251" s="370"/>
      <c r="AKD251" s="370"/>
      <c r="AKE251" s="370"/>
      <c r="AKF251" s="370"/>
      <c r="AKG251" s="370"/>
      <c r="AKH251" s="370"/>
      <c r="AKI251" s="370"/>
      <c r="AKJ251" s="370"/>
      <c r="AKK251" s="370"/>
      <c r="AKL251" s="370"/>
      <c r="AKM251" s="370"/>
      <c r="AKN251" s="370"/>
      <c r="AKO251" s="370"/>
      <c r="AKP251" s="370"/>
      <c r="AKQ251" s="370"/>
      <c r="AKR251" s="370"/>
      <c r="AKS251" s="370"/>
      <c r="AKT251" s="370"/>
      <c r="AKU251" s="370"/>
      <c r="AKV251" s="370"/>
      <c r="AKW251" s="370"/>
      <c r="AKX251" s="370"/>
      <c r="AKY251" s="370"/>
      <c r="AKZ251" s="370"/>
      <c r="ALA251" s="370"/>
      <c r="ALB251" s="370"/>
      <c r="ALC251" s="370"/>
      <c r="ALD251" s="370"/>
      <c r="ALE251" s="370"/>
      <c r="ALF251" s="370"/>
      <c r="ALG251" s="370"/>
      <c r="ALH251" s="370"/>
      <c r="ALI251" s="370"/>
      <c r="ALJ251" s="370"/>
      <c r="ALK251" s="370"/>
      <c r="ALL251" s="370"/>
      <c r="ALM251" s="370"/>
      <c r="ALN251" s="370"/>
      <c r="ALO251" s="370"/>
      <c r="ALP251" s="370"/>
      <c r="ALQ251" s="370"/>
      <c r="ALR251" s="370"/>
      <c r="ALS251" s="370"/>
      <c r="ALT251" s="370"/>
      <c r="ALU251" s="370"/>
      <c r="ALV251" s="370"/>
      <c r="ALW251" s="370"/>
      <c r="ALX251" s="370"/>
      <c r="ALY251" s="370"/>
      <c r="ALZ251" s="370"/>
      <c r="AMA251" s="370"/>
      <c r="AMB251" s="370"/>
      <c r="AMC251" s="370"/>
      <c r="AMD251" s="370"/>
      <c r="AME251" s="370"/>
      <c r="AMF251" s="370"/>
      <c r="AMG251" s="370"/>
      <c r="AMH251" s="370"/>
      <c r="AMI251" s="370"/>
      <c r="AMJ251" s="370"/>
      <c r="AMK251" s="370"/>
      <c r="AML251" s="370"/>
      <c r="AMM251" s="370"/>
      <c r="AMN251" s="370"/>
      <c r="AMO251" s="370"/>
      <c r="AMP251" s="370"/>
      <c r="AMQ251" s="370"/>
      <c r="AMR251" s="370"/>
      <c r="AMS251" s="370"/>
      <c r="AMT251" s="370"/>
      <c r="AMU251" s="370"/>
      <c r="AMV251" s="370"/>
      <c r="AMW251" s="370"/>
      <c r="AMX251" s="370"/>
      <c r="AMY251" s="370"/>
      <c r="AMZ251" s="370"/>
      <c r="ANA251" s="370"/>
      <c r="ANB251" s="370"/>
      <c r="ANC251" s="370"/>
      <c r="AND251" s="370"/>
      <c r="ANE251" s="370"/>
      <c r="ANF251" s="370"/>
      <c r="ANG251" s="370"/>
      <c r="ANH251" s="370"/>
      <c r="ANI251" s="370"/>
      <c r="ANJ251" s="370"/>
      <c r="ANK251" s="370"/>
      <c r="ANL251" s="370"/>
      <c r="ANM251" s="370"/>
      <c r="ANN251" s="370"/>
      <c r="ANO251" s="370"/>
      <c r="ANP251" s="370"/>
      <c r="ANQ251" s="370"/>
      <c r="ANR251" s="370"/>
      <c r="ANS251" s="370"/>
      <c r="ANT251" s="370"/>
      <c r="ANU251" s="370"/>
      <c r="ANV251" s="370"/>
      <c r="ANW251" s="370"/>
      <c r="ANX251" s="370"/>
      <c r="ANY251" s="370"/>
      <c r="ANZ251" s="370"/>
      <c r="AOA251" s="370"/>
      <c r="AOB251" s="370"/>
      <c r="AOC251" s="370"/>
      <c r="AOD251" s="370"/>
      <c r="AOE251" s="370"/>
      <c r="AOF251" s="370"/>
      <c r="AOG251" s="370"/>
      <c r="AOH251" s="370"/>
      <c r="AOI251" s="370"/>
      <c r="AOJ251" s="370"/>
      <c r="AOK251" s="370"/>
      <c r="AOL251" s="370"/>
      <c r="AOM251" s="370"/>
      <c r="AON251" s="370"/>
      <c r="AOO251" s="370"/>
      <c r="AOP251" s="370"/>
      <c r="AOQ251" s="370"/>
      <c r="AOR251" s="370"/>
      <c r="AOS251" s="370"/>
      <c r="AOT251" s="370"/>
      <c r="AOU251" s="370"/>
      <c r="AOV251" s="370"/>
      <c r="AOW251" s="370"/>
      <c r="AOX251" s="370"/>
      <c r="AOY251" s="370"/>
      <c r="AOZ251" s="370"/>
      <c r="APA251" s="370"/>
      <c r="APB251" s="370"/>
      <c r="APC251" s="370"/>
      <c r="APD251" s="370"/>
      <c r="APE251" s="370"/>
      <c r="APF251" s="370"/>
      <c r="APG251" s="370"/>
      <c r="APH251" s="370"/>
      <c r="API251" s="370"/>
      <c r="APJ251" s="370"/>
      <c r="APK251" s="370"/>
      <c r="APL251" s="370"/>
      <c r="APM251" s="370"/>
      <c r="APN251" s="370"/>
      <c r="APO251" s="370"/>
      <c r="APP251" s="370"/>
      <c r="APQ251" s="370"/>
      <c r="APR251" s="370"/>
      <c r="APS251" s="370"/>
      <c r="APT251" s="370"/>
      <c r="APU251" s="370"/>
      <c r="APV251" s="370"/>
      <c r="APW251" s="370"/>
      <c r="APX251" s="370"/>
      <c r="APY251" s="370"/>
      <c r="APZ251" s="370"/>
      <c r="AQA251" s="370"/>
      <c r="AQB251" s="370"/>
      <c r="AQC251" s="370"/>
      <c r="AQD251" s="370"/>
      <c r="AQE251" s="370"/>
      <c r="AQF251" s="370"/>
      <c r="AQG251" s="370"/>
      <c r="AQH251" s="370"/>
      <c r="AQI251" s="370"/>
      <c r="AQJ251" s="370"/>
      <c r="AQK251" s="370"/>
      <c r="AQL251" s="370"/>
      <c r="AQM251" s="370"/>
      <c r="AQN251" s="370"/>
      <c r="AQO251" s="370"/>
      <c r="AQP251" s="370"/>
      <c r="AQQ251" s="370"/>
      <c r="AQR251" s="370"/>
      <c r="AQS251" s="370"/>
      <c r="AQT251" s="370"/>
      <c r="AQU251" s="370"/>
      <c r="AQV251" s="370"/>
      <c r="AQW251" s="370"/>
      <c r="AQX251" s="370"/>
      <c r="AQY251" s="370"/>
      <c r="AQZ251" s="370"/>
      <c r="ARA251" s="370"/>
      <c r="ARB251" s="370"/>
      <c r="ARC251" s="370"/>
      <c r="ARD251" s="370"/>
      <c r="ARE251" s="370"/>
      <c r="ARF251" s="370"/>
      <c r="ARG251" s="370"/>
      <c r="ARH251" s="370"/>
      <c r="ARI251" s="370"/>
      <c r="ARJ251" s="370"/>
      <c r="ARK251" s="370"/>
      <c r="ARL251" s="370"/>
      <c r="ARM251" s="370"/>
      <c r="ARN251" s="370"/>
      <c r="ARO251" s="370"/>
      <c r="ARP251" s="370"/>
      <c r="ARQ251" s="370"/>
      <c r="ARR251" s="370"/>
      <c r="ARS251" s="370"/>
      <c r="ART251" s="370"/>
      <c r="ARU251" s="370"/>
      <c r="ARV251" s="370"/>
      <c r="ARW251" s="370"/>
      <c r="ARX251" s="370"/>
      <c r="ARY251" s="370"/>
      <c r="ARZ251" s="370"/>
      <c r="ASA251" s="370"/>
      <c r="ASB251" s="370"/>
      <c r="ASC251" s="370"/>
      <c r="ASD251" s="370"/>
      <c r="ASE251" s="370"/>
      <c r="ASF251" s="370"/>
      <c r="ASG251" s="370"/>
      <c r="ASH251" s="370"/>
      <c r="ASI251" s="370"/>
      <c r="ASJ251" s="370"/>
      <c r="ASK251" s="370"/>
      <c r="ASL251" s="370"/>
      <c r="ASM251" s="370"/>
      <c r="ASN251" s="370"/>
      <c r="ASO251" s="370"/>
      <c r="ASP251" s="370"/>
      <c r="ASQ251" s="370"/>
      <c r="ASR251" s="370"/>
      <c r="ASS251" s="370"/>
      <c r="AST251" s="370"/>
      <c r="ASU251" s="370"/>
      <c r="ASV251" s="370"/>
      <c r="ASW251" s="370"/>
      <c r="ASX251" s="370"/>
      <c r="ASY251" s="370"/>
      <c r="ASZ251" s="370"/>
      <c r="ATA251" s="370"/>
      <c r="ATB251" s="370"/>
      <c r="ATC251" s="370"/>
      <c r="ATD251" s="370"/>
      <c r="ATE251" s="370"/>
      <c r="ATF251" s="370"/>
      <c r="ATG251" s="370"/>
      <c r="ATH251" s="370"/>
      <c r="ATI251" s="370"/>
      <c r="ATJ251" s="370"/>
      <c r="ATK251" s="370"/>
      <c r="ATL251" s="370"/>
      <c r="ATM251" s="370"/>
      <c r="ATN251" s="370"/>
      <c r="ATO251" s="370"/>
      <c r="ATP251" s="370"/>
      <c r="ATQ251" s="370"/>
      <c r="ATR251" s="370"/>
      <c r="ATS251" s="370"/>
      <c r="ATT251" s="370"/>
      <c r="ATU251" s="370"/>
      <c r="ATV251" s="370"/>
      <c r="ATW251" s="370"/>
      <c r="ATX251" s="370"/>
      <c r="ATY251" s="370"/>
      <c r="ATZ251" s="370"/>
      <c r="AUA251" s="370"/>
      <c r="AUB251" s="370"/>
      <c r="AUC251" s="370"/>
      <c r="AUD251" s="370"/>
      <c r="AUE251" s="370"/>
      <c r="AUF251" s="370"/>
      <c r="AUG251" s="370"/>
      <c r="AUH251" s="370"/>
      <c r="AUI251" s="370"/>
      <c r="AUJ251" s="370"/>
      <c r="AUK251" s="370"/>
      <c r="AUL251" s="370"/>
      <c r="AUM251" s="370"/>
      <c r="AUN251" s="370"/>
      <c r="AUO251" s="370"/>
      <c r="AUP251" s="370"/>
      <c r="AUQ251" s="370"/>
      <c r="AUR251" s="370"/>
      <c r="AUS251" s="370"/>
      <c r="AUT251" s="370"/>
      <c r="AUU251" s="370"/>
      <c r="AUV251" s="370"/>
      <c r="AUW251" s="370"/>
      <c r="AUX251" s="370"/>
      <c r="AUY251" s="370"/>
      <c r="AUZ251" s="370"/>
      <c r="AVA251" s="370"/>
      <c r="AVB251" s="370"/>
      <c r="AVC251" s="370"/>
      <c r="AVD251" s="370"/>
      <c r="AVE251" s="370"/>
      <c r="AVF251" s="370"/>
      <c r="AVG251" s="370"/>
      <c r="AVH251" s="370"/>
      <c r="AVI251" s="370"/>
      <c r="AVJ251" s="370"/>
      <c r="AVK251" s="370"/>
      <c r="AVL251" s="370"/>
      <c r="AVM251" s="370"/>
      <c r="AVN251" s="370"/>
      <c r="AVO251" s="370"/>
      <c r="AVP251" s="370"/>
      <c r="AVQ251" s="370"/>
      <c r="AVR251" s="370"/>
      <c r="AVS251" s="370"/>
      <c r="AVT251" s="370"/>
      <c r="AVU251" s="370"/>
      <c r="AVV251" s="370"/>
      <c r="AVW251" s="370"/>
      <c r="AVX251" s="370"/>
      <c r="AVY251" s="370"/>
      <c r="AVZ251" s="370"/>
      <c r="AWA251" s="370"/>
      <c r="AWB251" s="370"/>
      <c r="AWC251" s="370"/>
      <c r="AWD251" s="370"/>
      <c r="AWE251" s="370"/>
      <c r="AWF251" s="370"/>
      <c r="AWG251" s="370"/>
      <c r="AWH251" s="370"/>
      <c r="AWI251" s="370"/>
      <c r="AWJ251" s="370"/>
      <c r="AWK251" s="370"/>
      <c r="AWL251" s="370"/>
      <c r="AWM251" s="370"/>
      <c r="AWN251" s="370"/>
      <c r="AWO251" s="370"/>
      <c r="AWP251" s="370"/>
      <c r="AWQ251" s="370"/>
      <c r="AWR251" s="370"/>
      <c r="AWS251" s="370"/>
      <c r="AWT251" s="370"/>
      <c r="AWU251" s="370"/>
      <c r="AWV251" s="370"/>
      <c r="AWW251" s="370"/>
      <c r="AWX251" s="370"/>
      <c r="AWY251" s="370"/>
      <c r="AWZ251" s="370"/>
      <c r="AXA251" s="370"/>
      <c r="AXB251" s="370"/>
      <c r="AXC251" s="370"/>
      <c r="AXD251" s="370"/>
      <c r="AXE251" s="370"/>
      <c r="AXF251" s="370"/>
      <c r="AXG251" s="370"/>
      <c r="AXH251" s="370"/>
      <c r="AXI251" s="370"/>
      <c r="AXJ251" s="370"/>
      <c r="AXK251" s="370"/>
      <c r="AXL251" s="370"/>
      <c r="AXM251" s="370"/>
      <c r="AXN251" s="370"/>
      <c r="AXO251" s="370"/>
      <c r="AXP251" s="370"/>
      <c r="AXQ251" s="370"/>
      <c r="AXR251" s="370"/>
      <c r="AXS251" s="370"/>
      <c r="AXT251" s="370"/>
      <c r="AXU251" s="370"/>
      <c r="AXV251" s="370"/>
      <c r="AXW251" s="370"/>
      <c r="AXX251" s="370"/>
      <c r="AXY251" s="370"/>
      <c r="AXZ251" s="370"/>
      <c r="AYA251" s="370"/>
      <c r="AYB251" s="370"/>
      <c r="AYC251" s="370"/>
      <c r="AYD251" s="370"/>
      <c r="AYE251" s="370"/>
      <c r="AYF251" s="370"/>
      <c r="AYG251" s="370"/>
      <c r="AYH251" s="370"/>
      <c r="AYI251" s="370"/>
      <c r="AYJ251" s="370"/>
      <c r="AYK251" s="370"/>
      <c r="AYL251" s="370"/>
      <c r="AYM251" s="370"/>
      <c r="AYN251" s="370"/>
      <c r="AYO251" s="370"/>
      <c r="AYP251" s="370"/>
      <c r="AYQ251" s="370"/>
      <c r="AYR251" s="370"/>
      <c r="AYS251" s="370"/>
      <c r="AYT251" s="370"/>
      <c r="AYU251" s="370"/>
      <c r="AYV251" s="370"/>
      <c r="AYW251" s="370"/>
      <c r="AYX251" s="370"/>
      <c r="AYY251" s="370"/>
      <c r="AYZ251" s="370"/>
      <c r="AZA251" s="370"/>
      <c r="AZB251" s="370"/>
      <c r="AZC251" s="370"/>
      <c r="AZD251" s="370"/>
      <c r="AZE251" s="370"/>
      <c r="AZF251" s="370"/>
      <c r="AZG251" s="370"/>
      <c r="AZH251" s="370"/>
      <c r="AZI251" s="370"/>
      <c r="AZJ251" s="370"/>
      <c r="AZK251" s="370"/>
      <c r="AZL251" s="370"/>
      <c r="AZM251" s="370"/>
      <c r="AZN251" s="370"/>
      <c r="AZO251" s="370"/>
      <c r="AZP251" s="370"/>
      <c r="AZQ251" s="370"/>
      <c r="AZR251" s="370"/>
      <c r="AZS251" s="370"/>
      <c r="AZT251" s="370"/>
      <c r="AZU251" s="370"/>
      <c r="AZV251" s="370"/>
      <c r="AZW251" s="370"/>
      <c r="AZX251" s="370"/>
      <c r="AZY251" s="370"/>
      <c r="AZZ251" s="370"/>
      <c r="BAA251" s="370"/>
      <c r="BAB251" s="370"/>
      <c r="BAC251" s="370"/>
      <c r="BAD251" s="370"/>
      <c r="BAE251" s="370"/>
      <c r="BAF251" s="370"/>
      <c r="BAG251" s="370"/>
      <c r="BAH251" s="370"/>
      <c r="BAI251" s="370"/>
      <c r="BAJ251" s="370"/>
      <c r="BAK251" s="370"/>
      <c r="BAL251" s="370"/>
      <c r="BAM251" s="370"/>
      <c r="BAN251" s="370"/>
      <c r="BAO251" s="370"/>
      <c r="BAP251" s="370"/>
      <c r="BAQ251" s="370"/>
      <c r="BAR251" s="370"/>
      <c r="BAS251" s="370"/>
      <c r="BAT251" s="370"/>
      <c r="BAU251" s="370"/>
      <c r="BAV251" s="370"/>
      <c r="BAW251" s="370"/>
      <c r="BAX251" s="370"/>
      <c r="BAY251" s="370"/>
      <c r="BAZ251" s="370"/>
      <c r="BBA251" s="370"/>
      <c r="BBB251" s="370"/>
      <c r="BBC251" s="370"/>
      <c r="BBD251" s="370"/>
      <c r="BBE251" s="370"/>
      <c r="BBF251" s="370"/>
      <c r="BBG251" s="370"/>
      <c r="BBH251" s="370"/>
      <c r="BBI251" s="370"/>
      <c r="BBJ251" s="370"/>
      <c r="BBK251" s="370"/>
      <c r="BBL251" s="370"/>
      <c r="BBM251" s="370"/>
      <c r="BBN251" s="370"/>
      <c r="BBO251" s="370"/>
      <c r="BBP251" s="370"/>
      <c r="BBQ251" s="370"/>
      <c r="BBR251" s="370"/>
      <c r="BBS251" s="370"/>
      <c r="BBT251" s="370"/>
      <c r="BBU251" s="370"/>
      <c r="BBV251" s="370"/>
      <c r="BBW251" s="370"/>
      <c r="BBX251" s="370"/>
      <c r="BBY251" s="370"/>
      <c r="BBZ251" s="370"/>
      <c r="BCA251" s="370"/>
      <c r="BCB251" s="370"/>
      <c r="BCC251" s="370"/>
      <c r="BCD251" s="370"/>
      <c r="BCE251" s="370"/>
      <c r="BCF251" s="370"/>
      <c r="BCG251" s="370"/>
      <c r="BCH251" s="370"/>
      <c r="BCI251" s="370"/>
      <c r="BCJ251" s="370"/>
      <c r="BCK251" s="370"/>
      <c r="BCL251" s="370"/>
      <c r="BCM251" s="370"/>
      <c r="BCN251" s="370"/>
      <c r="BCO251" s="370"/>
      <c r="BCP251" s="370"/>
      <c r="BCQ251" s="370"/>
      <c r="BCR251" s="370"/>
      <c r="BCS251" s="370"/>
      <c r="BCT251" s="370"/>
      <c r="BCU251" s="370"/>
      <c r="BCV251" s="370"/>
      <c r="BCW251" s="370"/>
      <c r="BCX251" s="370"/>
      <c r="BCY251" s="370"/>
      <c r="BCZ251" s="370"/>
      <c r="BDA251" s="370"/>
      <c r="BDB251" s="370"/>
      <c r="BDC251" s="370"/>
      <c r="BDD251" s="370"/>
      <c r="BDE251" s="370"/>
      <c r="BDF251" s="370"/>
      <c r="BDG251" s="370"/>
      <c r="BDH251" s="370"/>
      <c r="BDI251" s="370"/>
      <c r="BDJ251" s="370"/>
      <c r="BDK251" s="370"/>
      <c r="BDL251" s="370"/>
      <c r="BDM251" s="370"/>
      <c r="BDN251" s="370"/>
      <c r="BDO251" s="370"/>
      <c r="BDP251" s="370"/>
      <c r="BDQ251" s="370"/>
      <c r="BDR251" s="370"/>
      <c r="BDS251" s="370"/>
      <c r="BDT251" s="370"/>
      <c r="BDU251" s="370"/>
      <c r="BDV251" s="370"/>
      <c r="BDW251" s="370"/>
      <c r="BDX251" s="370"/>
      <c r="BDY251" s="370"/>
      <c r="BDZ251" s="370"/>
      <c r="BEA251" s="370"/>
      <c r="BEB251" s="370"/>
      <c r="BEC251" s="370"/>
      <c r="BED251" s="370"/>
      <c r="BEE251" s="370"/>
      <c r="BEF251" s="370"/>
      <c r="BEG251" s="370"/>
      <c r="BEH251" s="370"/>
      <c r="BEI251" s="370"/>
      <c r="BEJ251" s="370"/>
      <c r="BEK251" s="370"/>
      <c r="BEL251" s="370"/>
      <c r="BEM251" s="370"/>
      <c r="BEN251" s="370"/>
      <c r="BEO251" s="370"/>
      <c r="BEP251" s="370"/>
      <c r="BEQ251" s="370"/>
      <c r="BER251" s="370"/>
      <c r="BES251" s="370"/>
      <c r="BET251" s="370"/>
      <c r="BEU251" s="370"/>
      <c r="BEV251" s="370"/>
      <c r="BEW251" s="370"/>
      <c r="BEX251" s="370"/>
      <c r="BEY251" s="370"/>
      <c r="BEZ251" s="370"/>
      <c r="BFA251" s="370"/>
      <c r="BFB251" s="370"/>
      <c r="BFC251" s="370"/>
      <c r="BFD251" s="370"/>
      <c r="BFE251" s="370"/>
      <c r="BFF251" s="370"/>
      <c r="BFG251" s="370"/>
      <c r="BFH251" s="370"/>
      <c r="BFI251" s="370"/>
      <c r="BFJ251" s="370"/>
      <c r="BFK251" s="370"/>
      <c r="BFL251" s="370"/>
      <c r="BFM251" s="370"/>
      <c r="BFN251" s="370"/>
      <c r="BFO251" s="370"/>
      <c r="BFP251" s="370"/>
      <c r="BFQ251" s="370"/>
      <c r="BFR251" s="370"/>
      <c r="BFS251" s="370"/>
      <c r="BFT251" s="370"/>
      <c r="BFU251" s="370"/>
      <c r="BFV251" s="370"/>
      <c r="BFW251" s="370"/>
      <c r="BFX251" s="370"/>
      <c r="BFY251" s="370"/>
      <c r="BFZ251" s="370"/>
      <c r="BGA251" s="370"/>
      <c r="BGB251" s="370"/>
      <c r="BGC251" s="370"/>
      <c r="BGD251" s="370"/>
      <c r="BGE251" s="370"/>
      <c r="BGF251" s="370"/>
      <c r="BGG251" s="370"/>
      <c r="BGH251" s="370"/>
      <c r="BGI251" s="370"/>
      <c r="BGJ251" s="370"/>
      <c r="BGK251" s="370"/>
      <c r="BGL251" s="370"/>
      <c r="BGM251" s="370"/>
      <c r="BGN251" s="370"/>
      <c r="BGO251" s="370"/>
      <c r="BGP251" s="370"/>
      <c r="BGQ251" s="370"/>
      <c r="BGR251" s="370"/>
      <c r="BGS251" s="370"/>
      <c r="BGT251" s="370"/>
      <c r="BGU251" s="370"/>
      <c r="BGV251" s="370"/>
      <c r="BGW251" s="370"/>
      <c r="BGX251" s="370"/>
      <c r="BGY251" s="370"/>
      <c r="BGZ251" s="370"/>
      <c r="BHA251" s="370"/>
      <c r="BHB251" s="370"/>
      <c r="BHC251" s="370"/>
      <c r="BHD251" s="370"/>
      <c r="BHE251" s="370"/>
      <c r="BHF251" s="370"/>
      <c r="BHG251" s="370"/>
      <c r="BHH251" s="370"/>
      <c r="BHI251" s="370"/>
      <c r="BHJ251" s="370"/>
      <c r="BHK251" s="370"/>
      <c r="BHL251" s="370"/>
      <c r="BHM251" s="370"/>
      <c r="BHN251" s="370"/>
      <c r="BHO251" s="370"/>
      <c r="BHP251" s="370"/>
      <c r="BHQ251" s="370"/>
      <c r="BHR251" s="370"/>
      <c r="BHS251" s="370"/>
      <c r="BHT251" s="370"/>
      <c r="BHU251" s="370"/>
      <c r="BHV251" s="370"/>
      <c r="BHW251" s="370"/>
      <c r="BHX251" s="370"/>
      <c r="BHY251" s="370"/>
      <c r="BHZ251" s="370"/>
      <c r="BIA251" s="370"/>
      <c r="BIB251" s="370"/>
      <c r="BIC251" s="370"/>
      <c r="BID251" s="370"/>
      <c r="BIE251" s="370"/>
      <c r="BIF251" s="370"/>
      <c r="BIG251" s="370"/>
      <c r="BIH251" s="370"/>
      <c r="BII251" s="370"/>
      <c r="BIJ251" s="370"/>
      <c r="BIK251" s="370"/>
      <c r="BIL251" s="370"/>
      <c r="BIM251" s="370"/>
      <c r="BIN251" s="370"/>
      <c r="BIO251" s="370"/>
      <c r="BIP251" s="370"/>
      <c r="BIQ251" s="370"/>
      <c r="BIR251" s="370"/>
      <c r="BIS251" s="370"/>
      <c r="BIT251" s="370"/>
      <c r="BIU251" s="370"/>
      <c r="BIV251" s="370"/>
      <c r="BIW251" s="370"/>
      <c r="BIX251" s="370"/>
      <c r="BIY251" s="370"/>
      <c r="BIZ251" s="370"/>
      <c r="BJA251" s="370"/>
    </row>
    <row r="252" spans="1:1613" s="38" customFormat="1" ht="15.75" thickTop="1" x14ac:dyDescent="0.25">
      <c r="A252" s="571" t="s">
        <v>353</v>
      </c>
      <c r="B252" s="572"/>
      <c r="C252" s="573"/>
      <c r="D252" s="144"/>
      <c r="E252" s="144"/>
      <c r="F252" s="144"/>
      <c r="G252" s="145"/>
      <c r="H252" s="146"/>
      <c r="I252" s="144"/>
      <c r="J252" s="144"/>
      <c r="K252" s="144"/>
      <c r="L252" s="144"/>
      <c r="M252" s="144"/>
      <c r="N252" s="144"/>
      <c r="O252" s="144"/>
      <c r="P252" s="145"/>
      <c r="Q252" s="280"/>
      <c r="R252" s="371"/>
      <c r="S252" s="369"/>
      <c r="T252" s="369"/>
      <c r="U252" s="369"/>
      <c r="V252" s="369"/>
      <c r="W252" s="369"/>
      <c r="X252" s="369"/>
      <c r="Y252" s="369"/>
      <c r="Z252" s="369"/>
      <c r="AA252" s="369"/>
      <c r="AB252" s="369"/>
      <c r="AC252" s="369"/>
      <c r="AD252" s="369"/>
      <c r="AE252" s="369"/>
      <c r="AF252" s="369"/>
      <c r="AG252" s="369"/>
      <c r="AH252" s="369"/>
      <c r="AI252" s="369"/>
      <c r="AJ252" s="369"/>
      <c r="AK252" s="369"/>
      <c r="AL252" s="369"/>
      <c r="AM252" s="369"/>
      <c r="AN252" s="369"/>
      <c r="AO252" s="369"/>
      <c r="AP252" s="369"/>
      <c r="AQ252" s="369"/>
      <c r="AR252" s="369"/>
      <c r="AS252" s="369"/>
      <c r="AT252" s="369"/>
      <c r="AU252" s="369"/>
      <c r="AV252" s="369"/>
      <c r="AW252" s="369"/>
      <c r="AX252" s="369"/>
      <c r="AY252" s="369"/>
      <c r="AZ252" s="369"/>
      <c r="BA252" s="369"/>
      <c r="BB252" s="369"/>
      <c r="BC252" s="369"/>
      <c r="BD252" s="369"/>
      <c r="BE252" s="369"/>
      <c r="BF252" s="369"/>
      <c r="BG252" s="369"/>
      <c r="BH252" s="369"/>
      <c r="BI252" s="369"/>
      <c r="BJ252" s="369"/>
      <c r="BK252" s="369"/>
      <c r="BL252" s="369"/>
      <c r="BM252" s="369"/>
      <c r="BN252" s="369"/>
      <c r="BO252" s="369"/>
      <c r="BP252" s="369"/>
      <c r="BQ252" s="369"/>
      <c r="BR252" s="369"/>
      <c r="BS252" s="369"/>
      <c r="BT252" s="369"/>
      <c r="BU252" s="369"/>
      <c r="BV252" s="369"/>
      <c r="BW252" s="369"/>
      <c r="BX252" s="369"/>
      <c r="BY252" s="369"/>
      <c r="BZ252" s="369"/>
      <c r="CA252" s="369"/>
      <c r="CB252" s="369"/>
      <c r="CC252" s="369"/>
      <c r="CD252" s="369"/>
      <c r="CE252" s="369"/>
      <c r="CF252" s="369"/>
      <c r="CG252" s="369"/>
      <c r="CH252" s="369"/>
      <c r="CI252" s="369"/>
      <c r="CJ252" s="369"/>
      <c r="CK252" s="369"/>
      <c r="CL252" s="369"/>
      <c r="CM252" s="369"/>
      <c r="CN252" s="369"/>
      <c r="CO252" s="369"/>
      <c r="CP252" s="369"/>
      <c r="CQ252" s="369"/>
      <c r="CR252" s="369"/>
      <c r="CS252" s="369"/>
      <c r="CT252" s="369"/>
      <c r="CU252" s="369"/>
      <c r="CV252" s="369"/>
      <c r="CW252" s="369"/>
      <c r="CX252" s="369"/>
      <c r="CY252" s="369"/>
      <c r="CZ252" s="369"/>
      <c r="DA252" s="369"/>
      <c r="DB252" s="369"/>
      <c r="DC252" s="369"/>
      <c r="DD252" s="369"/>
      <c r="DE252" s="369"/>
      <c r="DF252" s="369"/>
      <c r="DG252" s="369"/>
      <c r="DH252" s="369"/>
      <c r="DI252" s="369"/>
      <c r="DJ252" s="369"/>
      <c r="DK252" s="369"/>
      <c r="DL252" s="369"/>
      <c r="DM252" s="369"/>
      <c r="DN252" s="369"/>
      <c r="DO252" s="369"/>
      <c r="DP252" s="369"/>
      <c r="DQ252" s="369"/>
      <c r="DR252" s="369"/>
      <c r="DS252" s="369"/>
      <c r="DT252" s="369"/>
      <c r="DU252" s="369"/>
      <c r="DV252" s="369"/>
      <c r="DW252" s="369"/>
      <c r="DX252" s="369"/>
      <c r="DY252" s="369"/>
      <c r="DZ252" s="369"/>
      <c r="EA252" s="369"/>
      <c r="EB252" s="369"/>
      <c r="EC252" s="369"/>
      <c r="ED252" s="369"/>
      <c r="EE252" s="369"/>
      <c r="EF252" s="369"/>
      <c r="EG252" s="369"/>
      <c r="EH252" s="369"/>
      <c r="EI252" s="369"/>
      <c r="EJ252" s="369"/>
      <c r="EK252" s="369"/>
      <c r="EL252" s="369"/>
      <c r="EM252" s="369"/>
      <c r="EN252" s="369"/>
      <c r="EO252" s="369"/>
      <c r="EP252" s="369"/>
      <c r="EQ252" s="369"/>
      <c r="ER252" s="369"/>
      <c r="ES252" s="369"/>
      <c r="ET252" s="369"/>
      <c r="EU252" s="369"/>
      <c r="EV252" s="369"/>
      <c r="EW252" s="369"/>
      <c r="EX252" s="369"/>
      <c r="EY252" s="369"/>
      <c r="EZ252" s="369"/>
      <c r="FA252" s="369"/>
      <c r="FB252" s="369"/>
      <c r="FC252" s="369"/>
      <c r="FD252" s="369"/>
      <c r="FE252" s="369"/>
      <c r="FF252" s="369"/>
      <c r="FG252" s="369"/>
      <c r="FH252" s="369"/>
      <c r="FI252" s="369"/>
      <c r="FJ252" s="369"/>
      <c r="FK252" s="369"/>
      <c r="FL252" s="369"/>
      <c r="FM252" s="369"/>
      <c r="FN252" s="369"/>
      <c r="FO252" s="369"/>
      <c r="FP252" s="369"/>
      <c r="FQ252" s="369"/>
      <c r="FR252" s="369"/>
      <c r="FS252" s="369"/>
      <c r="FT252" s="369"/>
      <c r="FU252" s="369"/>
      <c r="FV252" s="369"/>
      <c r="FW252" s="369"/>
      <c r="FX252" s="369"/>
      <c r="FY252" s="369"/>
      <c r="FZ252" s="369"/>
      <c r="GA252" s="369"/>
      <c r="GB252" s="369"/>
      <c r="GC252" s="369"/>
      <c r="GD252" s="369"/>
      <c r="GE252" s="369"/>
      <c r="GF252" s="369"/>
      <c r="GG252" s="369"/>
      <c r="GH252" s="369"/>
      <c r="GI252" s="369"/>
      <c r="GJ252" s="369"/>
      <c r="GK252" s="369"/>
      <c r="GL252" s="369"/>
      <c r="GM252" s="369"/>
      <c r="GN252" s="369"/>
      <c r="GO252" s="369"/>
      <c r="GP252" s="369"/>
      <c r="GQ252" s="369"/>
      <c r="GR252" s="369"/>
      <c r="GS252" s="369"/>
      <c r="GT252" s="369"/>
      <c r="GU252" s="369"/>
      <c r="GV252" s="369"/>
      <c r="GW252" s="369"/>
      <c r="GX252" s="369"/>
      <c r="GY252" s="369"/>
      <c r="GZ252" s="369"/>
      <c r="HA252" s="369"/>
      <c r="HB252" s="369"/>
      <c r="HC252" s="369"/>
      <c r="HD252" s="369"/>
      <c r="HE252" s="369"/>
      <c r="HF252" s="369"/>
      <c r="HG252" s="369"/>
      <c r="HH252" s="369"/>
      <c r="HI252" s="369"/>
      <c r="HJ252" s="369"/>
      <c r="HK252" s="369"/>
      <c r="HL252" s="369"/>
      <c r="HM252" s="369"/>
      <c r="HN252" s="369"/>
      <c r="HO252" s="369"/>
      <c r="HP252" s="369"/>
      <c r="HQ252" s="369"/>
      <c r="HR252" s="369"/>
      <c r="HS252" s="369"/>
      <c r="HT252" s="369"/>
      <c r="HU252" s="369"/>
      <c r="HV252" s="369"/>
      <c r="HW252" s="369"/>
      <c r="HX252" s="369"/>
      <c r="HY252" s="369"/>
      <c r="HZ252" s="369"/>
      <c r="IA252" s="369"/>
      <c r="IB252" s="369"/>
      <c r="IC252" s="369"/>
      <c r="ID252" s="369"/>
      <c r="IE252" s="369"/>
      <c r="IF252" s="369"/>
      <c r="IG252" s="369"/>
      <c r="IH252" s="369"/>
      <c r="II252" s="369"/>
      <c r="IJ252" s="369"/>
      <c r="IK252" s="369"/>
      <c r="IL252" s="369"/>
      <c r="IM252" s="369"/>
      <c r="IN252" s="369"/>
      <c r="IO252" s="369"/>
      <c r="IP252" s="369"/>
      <c r="IQ252" s="369"/>
      <c r="IR252" s="369"/>
      <c r="IS252" s="369"/>
      <c r="IT252" s="369"/>
      <c r="IU252" s="369"/>
      <c r="IV252" s="369"/>
      <c r="IW252" s="369"/>
      <c r="IX252" s="369"/>
      <c r="IY252" s="369"/>
      <c r="IZ252" s="369"/>
      <c r="JA252" s="369"/>
      <c r="JB252" s="369"/>
      <c r="JC252" s="369"/>
      <c r="JD252" s="369"/>
      <c r="JE252" s="369"/>
      <c r="JF252" s="369"/>
      <c r="JG252" s="369"/>
      <c r="JH252" s="369"/>
      <c r="JI252" s="369"/>
      <c r="JJ252" s="369"/>
      <c r="JK252" s="369"/>
      <c r="JL252" s="369"/>
      <c r="JM252" s="369"/>
      <c r="JN252" s="369"/>
      <c r="JO252" s="369"/>
      <c r="JP252" s="369"/>
      <c r="JQ252" s="369"/>
      <c r="JR252" s="369"/>
      <c r="JS252" s="369"/>
      <c r="JT252" s="369"/>
      <c r="JU252" s="369"/>
      <c r="JV252" s="369"/>
      <c r="JW252" s="369"/>
      <c r="JX252" s="369"/>
      <c r="JY252" s="369"/>
      <c r="JZ252" s="369"/>
      <c r="KA252" s="369"/>
      <c r="KB252" s="369"/>
      <c r="KC252" s="369"/>
      <c r="KD252" s="369"/>
      <c r="KE252" s="369"/>
      <c r="KF252" s="369"/>
      <c r="KG252" s="369"/>
      <c r="KH252" s="369"/>
      <c r="KI252" s="369"/>
      <c r="KJ252" s="369"/>
      <c r="KK252" s="369"/>
      <c r="KL252" s="369"/>
      <c r="KM252" s="369"/>
      <c r="KN252" s="369"/>
      <c r="KO252" s="369"/>
      <c r="KP252" s="369"/>
      <c r="KQ252" s="369"/>
      <c r="KR252" s="369"/>
      <c r="KS252" s="369"/>
      <c r="KT252" s="369"/>
      <c r="KU252" s="369"/>
      <c r="KV252" s="369"/>
      <c r="KW252" s="369"/>
      <c r="KX252" s="369"/>
      <c r="KY252" s="369"/>
      <c r="KZ252" s="369"/>
      <c r="LA252" s="369"/>
      <c r="LB252" s="369"/>
      <c r="LC252" s="369"/>
      <c r="LD252" s="369"/>
      <c r="LE252" s="369"/>
      <c r="LF252" s="369"/>
      <c r="LG252" s="369"/>
      <c r="LH252" s="369"/>
      <c r="LI252" s="369"/>
      <c r="LJ252" s="369"/>
      <c r="LK252" s="369"/>
      <c r="LL252" s="369"/>
      <c r="LM252" s="369"/>
      <c r="LN252" s="369"/>
      <c r="LO252" s="369"/>
      <c r="LP252" s="369"/>
      <c r="LQ252" s="369"/>
      <c r="LR252" s="369"/>
      <c r="LS252" s="369"/>
      <c r="LT252" s="369"/>
      <c r="LU252" s="369"/>
      <c r="LV252" s="369"/>
      <c r="LW252" s="369"/>
      <c r="LX252" s="369"/>
      <c r="LY252" s="369"/>
      <c r="LZ252" s="369"/>
      <c r="MA252" s="369"/>
      <c r="MB252" s="369"/>
      <c r="MC252" s="369"/>
      <c r="MD252" s="369"/>
      <c r="ME252" s="369"/>
      <c r="MF252" s="369"/>
      <c r="MG252" s="369"/>
      <c r="MH252" s="369"/>
      <c r="MI252" s="369"/>
      <c r="MJ252" s="369"/>
      <c r="MK252" s="369"/>
      <c r="ML252" s="369"/>
      <c r="MM252" s="369"/>
      <c r="MN252" s="369"/>
      <c r="MO252" s="369"/>
      <c r="MP252" s="369"/>
      <c r="MQ252" s="369"/>
      <c r="MR252" s="369"/>
      <c r="MS252" s="369"/>
      <c r="MT252" s="369"/>
      <c r="MU252" s="369"/>
      <c r="MV252" s="369"/>
      <c r="MW252" s="369"/>
      <c r="MX252" s="369"/>
      <c r="MY252" s="369"/>
      <c r="MZ252" s="369"/>
      <c r="NA252" s="369"/>
      <c r="NB252" s="369"/>
      <c r="NC252" s="369"/>
      <c r="ND252" s="369"/>
      <c r="NE252" s="369"/>
      <c r="NF252" s="369"/>
      <c r="NG252" s="369"/>
      <c r="NH252" s="369"/>
      <c r="NI252" s="369"/>
      <c r="NJ252" s="369"/>
      <c r="NK252" s="369"/>
      <c r="NL252" s="369"/>
      <c r="NM252" s="369"/>
      <c r="NN252" s="369"/>
      <c r="NO252" s="369"/>
      <c r="NP252" s="369"/>
      <c r="NQ252" s="369"/>
      <c r="NR252" s="369"/>
      <c r="NS252" s="369"/>
      <c r="NT252" s="369"/>
      <c r="NU252" s="369"/>
      <c r="NV252" s="369"/>
      <c r="NW252" s="369"/>
      <c r="NX252" s="369"/>
      <c r="NY252" s="369"/>
      <c r="NZ252" s="369"/>
      <c r="OA252" s="369"/>
      <c r="OB252" s="369"/>
      <c r="OC252" s="369"/>
      <c r="OD252" s="369"/>
      <c r="OE252" s="369"/>
      <c r="OF252" s="369"/>
      <c r="OG252" s="369"/>
      <c r="OH252" s="369"/>
      <c r="OI252" s="369"/>
      <c r="OJ252" s="369"/>
      <c r="OK252" s="369"/>
      <c r="OL252" s="369"/>
      <c r="OM252" s="369"/>
      <c r="ON252" s="369"/>
      <c r="OO252" s="369"/>
      <c r="OP252" s="369"/>
      <c r="OQ252" s="369"/>
      <c r="OR252" s="369"/>
      <c r="OS252" s="369"/>
      <c r="OT252" s="369"/>
      <c r="OU252" s="369"/>
      <c r="OV252" s="369"/>
      <c r="OW252" s="369"/>
      <c r="OX252" s="369"/>
      <c r="OY252" s="369"/>
      <c r="OZ252" s="369"/>
      <c r="PA252" s="369"/>
      <c r="PB252" s="369"/>
      <c r="PC252" s="369"/>
      <c r="PD252" s="369"/>
      <c r="PE252" s="369"/>
      <c r="PF252" s="369"/>
      <c r="PG252" s="369"/>
      <c r="PH252" s="369"/>
      <c r="PI252" s="369"/>
      <c r="PJ252" s="369"/>
      <c r="PK252" s="369"/>
      <c r="PL252" s="369"/>
      <c r="PM252" s="369"/>
      <c r="PN252" s="369"/>
      <c r="PO252" s="369"/>
      <c r="PP252" s="369"/>
      <c r="PQ252" s="369"/>
      <c r="PR252" s="369"/>
      <c r="PS252" s="369"/>
      <c r="PT252" s="369"/>
      <c r="PU252" s="369"/>
      <c r="PV252" s="369"/>
      <c r="PW252" s="369"/>
      <c r="PX252" s="369"/>
      <c r="PY252" s="369"/>
      <c r="PZ252" s="369"/>
      <c r="QA252" s="369"/>
      <c r="QB252" s="369"/>
      <c r="QC252" s="369"/>
      <c r="QD252" s="369"/>
      <c r="QE252" s="369"/>
      <c r="QF252" s="369"/>
      <c r="QG252" s="369"/>
      <c r="QH252" s="369"/>
      <c r="QI252" s="369"/>
      <c r="QJ252" s="369"/>
      <c r="QK252" s="369"/>
      <c r="QL252" s="369"/>
      <c r="QM252" s="369"/>
      <c r="QN252" s="369"/>
      <c r="QO252" s="369"/>
      <c r="QP252" s="369"/>
      <c r="QQ252" s="369"/>
      <c r="QR252" s="369"/>
      <c r="QS252" s="369"/>
      <c r="QT252" s="369"/>
      <c r="QU252" s="369"/>
      <c r="QV252" s="369"/>
      <c r="QW252" s="369"/>
      <c r="QX252" s="369"/>
      <c r="QY252" s="369"/>
      <c r="QZ252" s="369"/>
      <c r="RA252" s="369"/>
      <c r="RB252" s="369"/>
      <c r="RC252" s="369"/>
      <c r="RD252" s="369"/>
      <c r="RE252" s="369"/>
      <c r="RF252" s="369"/>
      <c r="RG252" s="369"/>
      <c r="RH252" s="369"/>
      <c r="RI252" s="369"/>
      <c r="RJ252" s="369"/>
      <c r="RK252" s="369"/>
      <c r="RL252" s="369"/>
      <c r="RM252" s="369"/>
      <c r="RN252" s="369"/>
      <c r="RO252" s="369"/>
      <c r="RP252" s="369"/>
      <c r="RQ252" s="369"/>
      <c r="RR252" s="369"/>
      <c r="RS252" s="369"/>
      <c r="RT252" s="369"/>
      <c r="RU252" s="369"/>
      <c r="RV252" s="369"/>
      <c r="RW252" s="369"/>
      <c r="RX252" s="369"/>
      <c r="RY252" s="369"/>
      <c r="RZ252" s="369"/>
      <c r="SA252" s="369"/>
      <c r="SB252" s="369"/>
      <c r="SC252" s="369"/>
      <c r="SD252" s="369"/>
      <c r="SE252" s="369"/>
      <c r="SF252" s="369"/>
      <c r="SG252" s="369"/>
      <c r="SH252" s="369"/>
      <c r="SI252" s="369"/>
      <c r="SJ252" s="369"/>
      <c r="SK252" s="369"/>
      <c r="SL252" s="369"/>
      <c r="SM252" s="369"/>
      <c r="SN252" s="369"/>
      <c r="SO252" s="369"/>
      <c r="SP252" s="369"/>
      <c r="SQ252" s="369"/>
      <c r="SR252" s="369"/>
      <c r="SS252" s="369"/>
      <c r="ST252" s="369"/>
      <c r="SU252" s="369"/>
      <c r="SV252" s="369"/>
      <c r="SW252" s="369"/>
      <c r="SX252" s="369"/>
      <c r="SY252" s="369"/>
      <c r="SZ252" s="369"/>
      <c r="TA252" s="369"/>
      <c r="TB252" s="369"/>
      <c r="TC252" s="369"/>
      <c r="TD252" s="369"/>
      <c r="TE252" s="369"/>
      <c r="TF252" s="369"/>
      <c r="TG252" s="369"/>
      <c r="TH252" s="369"/>
      <c r="TI252" s="369"/>
      <c r="TJ252" s="369"/>
      <c r="TK252" s="369"/>
      <c r="TL252" s="369"/>
      <c r="TM252" s="369"/>
      <c r="TN252" s="369"/>
      <c r="TO252" s="369"/>
      <c r="TP252" s="369"/>
      <c r="TQ252" s="369"/>
      <c r="TR252" s="369"/>
      <c r="TS252" s="369"/>
      <c r="TT252" s="369"/>
      <c r="TU252" s="369"/>
      <c r="TV252" s="369"/>
      <c r="TW252" s="369"/>
      <c r="TX252" s="369"/>
      <c r="TY252" s="369"/>
      <c r="TZ252" s="369"/>
      <c r="UA252" s="369"/>
      <c r="UB252" s="369"/>
      <c r="UC252" s="369"/>
      <c r="UD252" s="369"/>
      <c r="UE252" s="369"/>
      <c r="UF252" s="369"/>
      <c r="UG252" s="369"/>
      <c r="UH252" s="369"/>
      <c r="UI252" s="369"/>
      <c r="UJ252" s="369"/>
      <c r="UK252" s="369"/>
      <c r="UL252" s="369"/>
      <c r="UM252" s="369"/>
      <c r="UN252" s="369"/>
      <c r="UO252" s="369"/>
      <c r="UP252" s="369"/>
      <c r="UQ252" s="369"/>
      <c r="UR252" s="369"/>
      <c r="US252" s="369"/>
      <c r="UT252" s="369"/>
      <c r="UU252" s="369"/>
      <c r="UV252" s="369"/>
      <c r="UW252" s="369"/>
      <c r="UX252" s="369"/>
      <c r="UY252" s="369"/>
      <c r="UZ252" s="369"/>
      <c r="VA252" s="369"/>
      <c r="VB252" s="369"/>
      <c r="VC252" s="369"/>
      <c r="VD252" s="369"/>
      <c r="VE252" s="369"/>
      <c r="VF252" s="369"/>
      <c r="VG252" s="369"/>
      <c r="VH252" s="369"/>
      <c r="VI252" s="369"/>
      <c r="VJ252" s="369"/>
      <c r="VK252" s="369"/>
      <c r="VL252" s="369"/>
      <c r="VM252" s="369"/>
      <c r="VN252" s="369"/>
      <c r="VO252" s="369"/>
      <c r="VP252" s="369"/>
      <c r="VQ252" s="369"/>
      <c r="VR252" s="369"/>
      <c r="VS252" s="369"/>
      <c r="VT252" s="369"/>
      <c r="VU252" s="369"/>
      <c r="VV252" s="369"/>
      <c r="VW252" s="369"/>
      <c r="VX252" s="369"/>
      <c r="VY252" s="369"/>
      <c r="VZ252" s="369"/>
      <c r="WA252" s="369"/>
      <c r="WB252" s="369"/>
      <c r="WC252" s="369"/>
      <c r="WD252" s="369"/>
      <c r="WE252" s="369"/>
      <c r="WF252" s="369"/>
      <c r="WG252" s="369"/>
      <c r="WH252" s="369"/>
      <c r="WI252" s="369"/>
      <c r="WJ252" s="369"/>
      <c r="WK252" s="369"/>
      <c r="WL252" s="369"/>
      <c r="WM252" s="369"/>
      <c r="WN252" s="369"/>
      <c r="WO252" s="369"/>
      <c r="WP252" s="369"/>
      <c r="WQ252" s="369"/>
      <c r="WR252" s="369"/>
      <c r="WS252" s="369"/>
      <c r="WT252" s="369"/>
      <c r="WU252" s="369"/>
      <c r="WV252" s="369"/>
      <c r="WW252" s="369"/>
      <c r="WX252" s="369"/>
      <c r="WY252" s="369"/>
      <c r="WZ252" s="369"/>
      <c r="XA252" s="369"/>
      <c r="XB252" s="369"/>
      <c r="XC252" s="369"/>
      <c r="XD252" s="369"/>
      <c r="XE252" s="369"/>
      <c r="XF252" s="369"/>
      <c r="XG252" s="369"/>
      <c r="XH252" s="369"/>
      <c r="XI252" s="369"/>
      <c r="XJ252" s="369"/>
      <c r="XK252" s="369"/>
      <c r="XL252" s="369"/>
      <c r="XM252" s="369"/>
      <c r="XN252" s="369"/>
      <c r="XO252" s="369"/>
      <c r="XP252" s="369"/>
      <c r="XQ252" s="369"/>
      <c r="XR252" s="369"/>
      <c r="XS252" s="369"/>
      <c r="XT252" s="369"/>
      <c r="XU252" s="369"/>
      <c r="XV252" s="369"/>
      <c r="XW252" s="369"/>
      <c r="XX252" s="369"/>
      <c r="XY252" s="369"/>
      <c r="XZ252" s="369"/>
      <c r="YA252" s="369"/>
      <c r="YB252" s="369"/>
      <c r="YC252" s="369"/>
      <c r="YD252" s="369"/>
      <c r="YE252" s="369"/>
      <c r="YF252" s="369"/>
      <c r="YG252" s="369"/>
      <c r="YH252" s="369"/>
      <c r="YI252" s="369"/>
      <c r="YJ252" s="369"/>
      <c r="YK252" s="369"/>
      <c r="YL252" s="369"/>
      <c r="YM252" s="369"/>
      <c r="YN252" s="369"/>
      <c r="YO252" s="369"/>
      <c r="YP252" s="369"/>
      <c r="YQ252" s="369"/>
      <c r="YR252" s="369"/>
      <c r="YS252" s="369"/>
      <c r="YT252" s="369"/>
      <c r="YU252" s="369"/>
      <c r="YV252" s="369"/>
      <c r="YW252" s="369"/>
      <c r="YX252" s="369"/>
      <c r="YY252" s="369"/>
      <c r="YZ252" s="369"/>
      <c r="ZA252" s="369"/>
      <c r="ZB252" s="369"/>
      <c r="ZC252" s="369"/>
      <c r="ZD252" s="369"/>
      <c r="ZE252" s="369"/>
      <c r="ZF252" s="369"/>
      <c r="ZG252" s="369"/>
      <c r="ZH252" s="369"/>
      <c r="ZI252" s="369"/>
      <c r="ZJ252" s="369"/>
      <c r="ZK252" s="369"/>
      <c r="ZL252" s="369"/>
      <c r="ZM252" s="369"/>
      <c r="ZN252" s="369"/>
      <c r="ZO252" s="369"/>
      <c r="ZP252" s="369"/>
      <c r="ZQ252" s="369"/>
      <c r="ZR252" s="369"/>
      <c r="ZS252" s="369"/>
      <c r="ZT252" s="369"/>
      <c r="ZU252" s="369"/>
      <c r="ZV252" s="369"/>
      <c r="ZW252" s="369"/>
      <c r="ZX252" s="369"/>
      <c r="ZY252" s="369"/>
      <c r="ZZ252" s="369"/>
      <c r="AAA252" s="369"/>
      <c r="AAB252" s="369"/>
      <c r="AAC252" s="369"/>
      <c r="AAD252" s="369"/>
      <c r="AAE252" s="369"/>
      <c r="AAF252" s="369"/>
      <c r="AAG252" s="369"/>
      <c r="AAH252" s="369"/>
      <c r="AAI252" s="369"/>
      <c r="AAJ252" s="369"/>
      <c r="AAK252" s="369"/>
      <c r="AAL252" s="369"/>
      <c r="AAM252" s="369"/>
      <c r="AAN252" s="369"/>
      <c r="AAO252" s="369"/>
      <c r="AAP252" s="369"/>
      <c r="AAQ252" s="369"/>
      <c r="AAR252" s="369"/>
      <c r="AAS252" s="369"/>
      <c r="AAT252" s="369"/>
      <c r="AAU252" s="369"/>
      <c r="AAV252" s="369"/>
      <c r="AAW252" s="369"/>
      <c r="AAX252" s="369"/>
      <c r="AAY252" s="369"/>
      <c r="AAZ252" s="369"/>
      <c r="ABA252" s="369"/>
      <c r="ABB252" s="369"/>
      <c r="ABC252" s="369"/>
      <c r="ABD252" s="369"/>
      <c r="ABE252" s="369"/>
      <c r="ABF252" s="369"/>
      <c r="ABG252" s="369"/>
      <c r="ABH252" s="369"/>
      <c r="ABI252" s="369"/>
      <c r="ABJ252" s="369"/>
      <c r="ABK252" s="369"/>
      <c r="ABL252" s="369"/>
      <c r="ABM252" s="369"/>
      <c r="ABN252" s="369"/>
      <c r="ABO252" s="369"/>
      <c r="ABP252" s="369"/>
      <c r="ABQ252" s="369"/>
      <c r="ABR252" s="369"/>
      <c r="ABS252" s="369"/>
      <c r="ABT252" s="369"/>
      <c r="ABU252" s="369"/>
      <c r="ABV252" s="369"/>
      <c r="ABW252" s="369"/>
      <c r="ABX252" s="369"/>
      <c r="ABY252" s="369"/>
      <c r="ABZ252" s="369"/>
      <c r="ACA252" s="369"/>
      <c r="ACB252" s="369"/>
      <c r="ACC252" s="369"/>
      <c r="ACD252" s="369"/>
      <c r="ACE252" s="369"/>
      <c r="ACF252" s="369"/>
      <c r="ACG252" s="369"/>
      <c r="ACH252" s="369"/>
      <c r="ACI252" s="369"/>
      <c r="ACJ252" s="369"/>
      <c r="ACK252" s="369"/>
      <c r="ACL252" s="369"/>
      <c r="ACM252" s="369"/>
      <c r="ACN252" s="369"/>
      <c r="ACO252" s="369"/>
      <c r="ACP252" s="369"/>
      <c r="ACQ252" s="369"/>
      <c r="ACR252" s="369"/>
      <c r="ACS252" s="369"/>
      <c r="ACT252" s="369"/>
      <c r="ACU252" s="369"/>
      <c r="ACV252" s="369"/>
      <c r="ACW252" s="369"/>
      <c r="ACX252" s="369"/>
      <c r="ACY252" s="369"/>
      <c r="ACZ252" s="369"/>
      <c r="ADA252" s="369"/>
      <c r="ADB252" s="369"/>
      <c r="ADC252" s="369"/>
      <c r="ADD252" s="369"/>
      <c r="ADE252" s="369"/>
      <c r="ADF252" s="369"/>
      <c r="ADG252" s="369"/>
      <c r="ADH252" s="369"/>
      <c r="ADI252" s="369"/>
      <c r="ADJ252" s="369"/>
      <c r="ADK252" s="369"/>
      <c r="ADL252" s="369"/>
      <c r="ADM252" s="369"/>
      <c r="ADN252" s="369"/>
      <c r="ADO252" s="369"/>
      <c r="ADP252" s="369"/>
      <c r="ADQ252" s="369"/>
      <c r="ADR252" s="369"/>
      <c r="ADS252" s="369"/>
      <c r="ADT252" s="369"/>
      <c r="ADU252" s="369"/>
      <c r="ADV252" s="369"/>
      <c r="ADW252" s="369"/>
      <c r="ADX252" s="369"/>
      <c r="ADY252" s="369"/>
      <c r="ADZ252" s="369"/>
      <c r="AEA252" s="369"/>
      <c r="AEB252" s="369"/>
      <c r="AEC252" s="369"/>
      <c r="AED252" s="369"/>
      <c r="AEE252" s="369"/>
      <c r="AEF252" s="369"/>
      <c r="AEG252" s="369"/>
      <c r="AEH252" s="369"/>
      <c r="AEI252" s="369"/>
      <c r="AEJ252" s="369"/>
      <c r="AEK252" s="369"/>
      <c r="AEL252" s="369"/>
      <c r="AEM252" s="369"/>
      <c r="AEN252" s="369"/>
      <c r="AEO252" s="369"/>
      <c r="AEP252" s="369"/>
      <c r="AEQ252" s="369"/>
      <c r="AER252" s="369"/>
      <c r="AES252" s="369"/>
      <c r="AET252" s="369"/>
      <c r="AEU252" s="369"/>
      <c r="AEV252" s="369"/>
      <c r="AEW252" s="369"/>
      <c r="AEX252" s="369"/>
      <c r="AEY252" s="369"/>
      <c r="AEZ252" s="369"/>
      <c r="AFA252" s="369"/>
      <c r="AFB252" s="369"/>
      <c r="AFC252" s="369"/>
      <c r="AFD252" s="369"/>
      <c r="AFE252" s="369"/>
      <c r="AFF252" s="369"/>
      <c r="AFG252" s="369"/>
      <c r="AFH252" s="369"/>
      <c r="AFI252" s="369"/>
      <c r="AFJ252" s="369"/>
      <c r="AFK252" s="369"/>
      <c r="AFL252" s="369"/>
      <c r="AFM252" s="369"/>
      <c r="AFN252" s="369"/>
      <c r="AFO252" s="369"/>
      <c r="AFP252" s="369"/>
      <c r="AFQ252" s="369"/>
      <c r="AFR252" s="369"/>
      <c r="AFS252" s="369"/>
      <c r="AFT252" s="369"/>
      <c r="AFU252" s="369"/>
      <c r="AFV252" s="369"/>
      <c r="AFW252" s="369"/>
      <c r="AFX252" s="369"/>
      <c r="AFY252" s="369"/>
      <c r="AFZ252" s="369"/>
      <c r="AGA252" s="369"/>
      <c r="AGB252" s="369"/>
      <c r="AGC252" s="369"/>
      <c r="AGD252" s="369"/>
      <c r="AGE252" s="369"/>
      <c r="AGF252" s="369"/>
      <c r="AGG252" s="369"/>
      <c r="AGH252" s="369"/>
      <c r="AGI252" s="369"/>
      <c r="AGJ252" s="369"/>
      <c r="AGK252" s="369"/>
      <c r="AGL252" s="369"/>
      <c r="AGM252" s="369"/>
      <c r="AGN252" s="369"/>
      <c r="AGO252" s="369"/>
      <c r="AGP252" s="369"/>
      <c r="AGQ252" s="369"/>
      <c r="AGR252" s="369"/>
      <c r="AGS252" s="369"/>
      <c r="AGT252" s="369"/>
      <c r="AGU252" s="369"/>
      <c r="AGV252" s="369"/>
      <c r="AGW252" s="369"/>
      <c r="AGX252" s="369"/>
      <c r="AGY252" s="369"/>
      <c r="AGZ252" s="369"/>
      <c r="AHA252" s="369"/>
      <c r="AHB252" s="369"/>
      <c r="AHC252" s="369"/>
      <c r="AHD252" s="369"/>
      <c r="AHE252" s="369"/>
      <c r="AHF252" s="369"/>
      <c r="AHG252" s="369"/>
      <c r="AHH252" s="369"/>
      <c r="AHI252" s="369"/>
      <c r="AHJ252" s="369"/>
      <c r="AHK252" s="369"/>
      <c r="AHL252" s="369"/>
      <c r="AHM252" s="369"/>
      <c r="AHN252" s="369"/>
      <c r="AHO252" s="369"/>
      <c r="AHP252" s="369"/>
      <c r="AHQ252" s="369"/>
      <c r="AHR252" s="369"/>
      <c r="AHS252" s="369"/>
      <c r="AHT252" s="369"/>
      <c r="AHU252" s="369"/>
      <c r="AHV252" s="369"/>
      <c r="AHW252" s="369"/>
      <c r="AHX252" s="369"/>
      <c r="AHY252" s="369"/>
      <c r="AHZ252" s="369"/>
      <c r="AIA252" s="369"/>
      <c r="AIB252" s="369"/>
      <c r="AIC252" s="369"/>
      <c r="AID252" s="369"/>
      <c r="AIE252" s="369"/>
      <c r="AIF252" s="369"/>
      <c r="AIG252" s="369"/>
      <c r="AIH252" s="369"/>
      <c r="AII252" s="369"/>
      <c r="AIJ252" s="369"/>
      <c r="AIK252" s="369"/>
      <c r="AIL252" s="369"/>
      <c r="AIM252" s="369"/>
      <c r="AIN252" s="369"/>
      <c r="AIO252" s="369"/>
      <c r="AIP252" s="369"/>
      <c r="AIQ252" s="369"/>
      <c r="AIR252" s="369"/>
      <c r="AIS252" s="369"/>
      <c r="AIT252" s="369"/>
      <c r="AIU252" s="369"/>
      <c r="AIV252" s="369"/>
      <c r="AIW252" s="369"/>
      <c r="AIX252" s="369"/>
      <c r="AIY252" s="369"/>
      <c r="AIZ252" s="369"/>
      <c r="AJA252" s="369"/>
      <c r="AJB252" s="369"/>
      <c r="AJC252" s="369"/>
      <c r="AJD252" s="369"/>
      <c r="AJE252" s="369"/>
      <c r="AJF252" s="369"/>
      <c r="AJG252" s="369"/>
      <c r="AJH252" s="369"/>
      <c r="AJI252" s="369"/>
      <c r="AJJ252" s="369"/>
      <c r="AJK252" s="369"/>
      <c r="AJL252" s="369"/>
      <c r="AJM252" s="369"/>
      <c r="AJN252" s="369"/>
      <c r="AJO252" s="369"/>
      <c r="AJP252" s="369"/>
      <c r="AJQ252" s="369"/>
      <c r="AJR252" s="369"/>
      <c r="AJS252" s="369"/>
      <c r="AJT252" s="369"/>
      <c r="AJU252" s="369"/>
      <c r="AJV252" s="369"/>
      <c r="AJW252" s="369"/>
      <c r="AJX252" s="369"/>
      <c r="AJY252" s="369"/>
      <c r="AJZ252" s="369"/>
      <c r="AKA252" s="369"/>
      <c r="AKB252" s="369"/>
      <c r="AKC252" s="369"/>
      <c r="AKD252" s="369"/>
      <c r="AKE252" s="369"/>
      <c r="AKF252" s="369"/>
      <c r="AKG252" s="369"/>
      <c r="AKH252" s="369"/>
      <c r="AKI252" s="369"/>
      <c r="AKJ252" s="369"/>
      <c r="AKK252" s="369"/>
      <c r="AKL252" s="369"/>
      <c r="AKM252" s="369"/>
      <c r="AKN252" s="369"/>
      <c r="AKO252" s="369"/>
      <c r="AKP252" s="369"/>
      <c r="AKQ252" s="369"/>
      <c r="AKR252" s="369"/>
      <c r="AKS252" s="369"/>
      <c r="AKT252" s="369"/>
      <c r="AKU252" s="369"/>
      <c r="AKV252" s="369"/>
      <c r="AKW252" s="369"/>
      <c r="AKX252" s="369"/>
      <c r="AKY252" s="369"/>
      <c r="AKZ252" s="369"/>
      <c r="ALA252" s="369"/>
      <c r="ALB252" s="369"/>
      <c r="ALC252" s="369"/>
      <c r="ALD252" s="369"/>
      <c r="ALE252" s="369"/>
      <c r="ALF252" s="369"/>
      <c r="ALG252" s="369"/>
      <c r="ALH252" s="369"/>
      <c r="ALI252" s="369"/>
      <c r="ALJ252" s="369"/>
      <c r="ALK252" s="369"/>
      <c r="ALL252" s="369"/>
      <c r="ALM252" s="369"/>
      <c r="ALN252" s="369"/>
      <c r="ALO252" s="369"/>
      <c r="ALP252" s="369"/>
      <c r="ALQ252" s="369"/>
      <c r="ALR252" s="369"/>
      <c r="ALS252" s="369"/>
      <c r="ALT252" s="369"/>
      <c r="ALU252" s="369"/>
      <c r="ALV252" s="369"/>
      <c r="ALW252" s="369"/>
      <c r="ALX252" s="369"/>
      <c r="ALY252" s="369"/>
      <c r="ALZ252" s="369"/>
      <c r="AMA252" s="369"/>
      <c r="AMB252" s="369"/>
      <c r="AMC252" s="369"/>
      <c r="AMD252" s="369"/>
      <c r="AME252" s="369"/>
      <c r="AMF252" s="369"/>
      <c r="AMG252" s="369"/>
      <c r="AMH252" s="369"/>
      <c r="AMI252" s="369"/>
      <c r="AMJ252" s="369"/>
      <c r="AMK252" s="369"/>
      <c r="AML252" s="369"/>
      <c r="AMM252" s="369"/>
      <c r="AMN252" s="369"/>
      <c r="AMO252" s="369"/>
      <c r="AMP252" s="369"/>
      <c r="AMQ252" s="369"/>
      <c r="AMR252" s="369"/>
      <c r="AMS252" s="369"/>
      <c r="AMT252" s="369"/>
      <c r="AMU252" s="369"/>
      <c r="AMV252" s="369"/>
      <c r="AMW252" s="369"/>
      <c r="AMX252" s="369"/>
      <c r="AMY252" s="369"/>
      <c r="AMZ252" s="369"/>
      <c r="ANA252" s="369"/>
      <c r="ANB252" s="369"/>
      <c r="ANC252" s="369"/>
      <c r="AND252" s="369"/>
      <c r="ANE252" s="369"/>
      <c r="ANF252" s="369"/>
      <c r="ANG252" s="369"/>
      <c r="ANH252" s="369"/>
      <c r="ANI252" s="369"/>
      <c r="ANJ252" s="369"/>
      <c r="ANK252" s="369"/>
      <c r="ANL252" s="369"/>
      <c r="ANM252" s="369"/>
      <c r="ANN252" s="369"/>
      <c r="ANO252" s="369"/>
      <c r="ANP252" s="369"/>
      <c r="ANQ252" s="369"/>
      <c r="ANR252" s="369"/>
      <c r="ANS252" s="369"/>
      <c r="ANT252" s="369"/>
      <c r="ANU252" s="369"/>
      <c r="ANV252" s="369"/>
      <c r="ANW252" s="369"/>
      <c r="ANX252" s="369"/>
      <c r="ANY252" s="369"/>
      <c r="ANZ252" s="369"/>
      <c r="AOA252" s="369"/>
      <c r="AOB252" s="369"/>
      <c r="AOC252" s="369"/>
      <c r="AOD252" s="369"/>
      <c r="AOE252" s="369"/>
      <c r="AOF252" s="369"/>
      <c r="AOG252" s="369"/>
      <c r="AOH252" s="369"/>
      <c r="AOI252" s="369"/>
      <c r="AOJ252" s="369"/>
      <c r="AOK252" s="369"/>
      <c r="AOL252" s="369"/>
      <c r="AOM252" s="369"/>
      <c r="AON252" s="369"/>
      <c r="AOO252" s="369"/>
      <c r="AOP252" s="369"/>
      <c r="AOQ252" s="369"/>
      <c r="AOR252" s="369"/>
      <c r="AOS252" s="369"/>
      <c r="AOT252" s="369"/>
      <c r="AOU252" s="369"/>
      <c r="AOV252" s="369"/>
      <c r="AOW252" s="369"/>
      <c r="AOX252" s="369"/>
      <c r="AOY252" s="369"/>
      <c r="AOZ252" s="369"/>
      <c r="APA252" s="369"/>
      <c r="APB252" s="369"/>
      <c r="APC252" s="369"/>
      <c r="APD252" s="369"/>
      <c r="APE252" s="369"/>
      <c r="APF252" s="369"/>
      <c r="APG252" s="369"/>
      <c r="APH252" s="369"/>
      <c r="API252" s="369"/>
      <c r="APJ252" s="369"/>
      <c r="APK252" s="369"/>
      <c r="APL252" s="369"/>
      <c r="APM252" s="369"/>
      <c r="APN252" s="369"/>
      <c r="APO252" s="369"/>
      <c r="APP252" s="369"/>
      <c r="APQ252" s="369"/>
      <c r="APR252" s="369"/>
      <c r="APS252" s="369"/>
      <c r="APT252" s="369"/>
      <c r="APU252" s="369"/>
      <c r="APV252" s="369"/>
      <c r="APW252" s="369"/>
      <c r="APX252" s="369"/>
      <c r="APY252" s="369"/>
      <c r="APZ252" s="369"/>
      <c r="AQA252" s="369"/>
      <c r="AQB252" s="369"/>
      <c r="AQC252" s="369"/>
      <c r="AQD252" s="369"/>
      <c r="AQE252" s="369"/>
      <c r="AQF252" s="369"/>
      <c r="AQG252" s="369"/>
      <c r="AQH252" s="369"/>
      <c r="AQI252" s="369"/>
      <c r="AQJ252" s="369"/>
      <c r="AQK252" s="369"/>
      <c r="AQL252" s="369"/>
      <c r="AQM252" s="369"/>
      <c r="AQN252" s="369"/>
      <c r="AQO252" s="369"/>
      <c r="AQP252" s="369"/>
      <c r="AQQ252" s="369"/>
      <c r="AQR252" s="369"/>
      <c r="AQS252" s="369"/>
      <c r="AQT252" s="369"/>
      <c r="AQU252" s="369"/>
      <c r="AQV252" s="369"/>
      <c r="AQW252" s="369"/>
      <c r="AQX252" s="369"/>
      <c r="AQY252" s="369"/>
      <c r="AQZ252" s="369"/>
      <c r="ARA252" s="369"/>
      <c r="ARB252" s="369"/>
      <c r="ARC252" s="369"/>
      <c r="ARD252" s="369"/>
      <c r="ARE252" s="369"/>
      <c r="ARF252" s="369"/>
      <c r="ARG252" s="369"/>
      <c r="ARH252" s="369"/>
      <c r="ARI252" s="369"/>
      <c r="ARJ252" s="369"/>
      <c r="ARK252" s="369"/>
      <c r="ARL252" s="369"/>
      <c r="ARM252" s="369"/>
      <c r="ARN252" s="369"/>
      <c r="ARO252" s="369"/>
      <c r="ARP252" s="369"/>
      <c r="ARQ252" s="369"/>
      <c r="ARR252" s="369"/>
      <c r="ARS252" s="369"/>
      <c r="ART252" s="369"/>
      <c r="ARU252" s="369"/>
      <c r="ARV252" s="369"/>
      <c r="ARW252" s="369"/>
      <c r="ARX252" s="369"/>
      <c r="ARY252" s="369"/>
      <c r="ARZ252" s="369"/>
      <c r="ASA252" s="369"/>
      <c r="ASB252" s="369"/>
      <c r="ASC252" s="369"/>
      <c r="ASD252" s="369"/>
      <c r="ASE252" s="369"/>
      <c r="ASF252" s="369"/>
      <c r="ASG252" s="369"/>
      <c r="ASH252" s="369"/>
      <c r="ASI252" s="369"/>
      <c r="ASJ252" s="369"/>
      <c r="ASK252" s="369"/>
      <c r="ASL252" s="369"/>
      <c r="ASM252" s="369"/>
      <c r="ASN252" s="369"/>
      <c r="ASO252" s="369"/>
      <c r="ASP252" s="369"/>
      <c r="ASQ252" s="369"/>
      <c r="ASR252" s="369"/>
      <c r="ASS252" s="369"/>
      <c r="AST252" s="369"/>
      <c r="ASU252" s="369"/>
      <c r="ASV252" s="369"/>
      <c r="ASW252" s="369"/>
      <c r="ASX252" s="369"/>
      <c r="ASY252" s="369"/>
      <c r="ASZ252" s="369"/>
      <c r="ATA252" s="369"/>
      <c r="ATB252" s="369"/>
      <c r="ATC252" s="369"/>
      <c r="ATD252" s="369"/>
      <c r="ATE252" s="369"/>
      <c r="ATF252" s="369"/>
      <c r="ATG252" s="369"/>
      <c r="ATH252" s="369"/>
      <c r="ATI252" s="369"/>
      <c r="ATJ252" s="369"/>
      <c r="ATK252" s="369"/>
      <c r="ATL252" s="369"/>
      <c r="ATM252" s="369"/>
      <c r="ATN252" s="369"/>
      <c r="ATO252" s="369"/>
      <c r="ATP252" s="369"/>
      <c r="ATQ252" s="369"/>
      <c r="ATR252" s="369"/>
      <c r="ATS252" s="369"/>
      <c r="ATT252" s="369"/>
      <c r="ATU252" s="369"/>
      <c r="ATV252" s="369"/>
      <c r="ATW252" s="369"/>
      <c r="ATX252" s="369"/>
      <c r="ATY252" s="369"/>
      <c r="ATZ252" s="369"/>
      <c r="AUA252" s="369"/>
      <c r="AUB252" s="369"/>
      <c r="AUC252" s="369"/>
      <c r="AUD252" s="369"/>
      <c r="AUE252" s="369"/>
      <c r="AUF252" s="369"/>
      <c r="AUG252" s="369"/>
      <c r="AUH252" s="369"/>
      <c r="AUI252" s="369"/>
      <c r="AUJ252" s="369"/>
      <c r="AUK252" s="369"/>
      <c r="AUL252" s="369"/>
      <c r="AUM252" s="369"/>
      <c r="AUN252" s="369"/>
      <c r="AUO252" s="369"/>
      <c r="AUP252" s="369"/>
      <c r="AUQ252" s="369"/>
      <c r="AUR252" s="369"/>
      <c r="AUS252" s="369"/>
      <c r="AUT252" s="369"/>
      <c r="AUU252" s="369"/>
      <c r="AUV252" s="369"/>
      <c r="AUW252" s="369"/>
      <c r="AUX252" s="369"/>
      <c r="AUY252" s="369"/>
      <c r="AUZ252" s="369"/>
      <c r="AVA252" s="369"/>
      <c r="AVB252" s="369"/>
      <c r="AVC252" s="369"/>
      <c r="AVD252" s="369"/>
      <c r="AVE252" s="369"/>
      <c r="AVF252" s="369"/>
      <c r="AVG252" s="369"/>
      <c r="AVH252" s="369"/>
      <c r="AVI252" s="369"/>
      <c r="AVJ252" s="369"/>
      <c r="AVK252" s="369"/>
      <c r="AVL252" s="369"/>
      <c r="AVM252" s="369"/>
      <c r="AVN252" s="369"/>
      <c r="AVO252" s="369"/>
      <c r="AVP252" s="369"/>
      <c r="AVQ252" s="369"/>
      <c r="AVR252" s="369"/>
      <c r="AVS252" s="369"/>
      <c r="AVT252" s="369"/>
      <c r="AVU252" s="369"/>
      <c r="AVV252" s="369"/>
      <c r="AVW252" s="369"/>
      <c r="AVX252" s="369"/>
      <c r="AVY252" s="369"/>
      <c r="AVZ252" s="369"/>
      <c r="AWA252" s="369"/>
      <c r="AWB252" s="369"/>
      <c r="AWC252" s="369"/>
      <c r="AWD252" s="369"/>
      <c r="AWE252" s="369"/>
      <c r="AWF252" s="369"/>
      <c r="AWG252" s="369"/>
      <c r="AWH252" s="369"/>
      <c r="AWI252" s="369"/>
      <c r="AWJ252" s="369"/>
      <c r="AWK252" s="369"/>
      <c r="AWL252" s="369"/>
      <c r="AWM252" s="369"/>
      <c r="AWN252" s="369"/>
      <c r="AWO252" s="369"/>
      <c r="AWP252" s="369"/>
      <c r="AWQ252" s="369"/>
      <c r="AWR252" s="369"/>
      <c r="AWS252" s="369"/>
      <c r="AWT252" s="369"/>
      <c r="AWU252" s="369"/>
      <c r="AWV252" s="369"/>
      <c r="AWW252" s="369"/>
      <c r="AWX252" s="369"/>
      <c r="AWY252" s="369"/>
      <c r="AWZ252" s="369"/>
      <c r="AXA252" s="369"/>
      <c r="AXB252" s="369"/>
      <c r="AXC252" s="369"/>
      <c r="AXD252" s="369"/>
      <c r="AXE252" s="369"/>
      <c r="AXF252" s="369"/>
      <c r="AXG252" s="369"/>
      <c r="AXH252" s="369"/>
      <c r="AXI252" s="369"/>
      <c r="AXJ252" s="369"/>
      <c r="AXK252" s="369"/>
      <c r="AXL252" s="369"/>
      <c r="AXM252" s="369"/>
      <c r="AXN252" s="369"/>
      <c r="AXO252" s="369"/>
      <c r="AXP252" s="369"/>
      <c r="AXQ252" s="369"/>
      <c r="AXR252" s="369"/>
      <c r="AXS252" s="369"/>
      <c r="AXT252" s="369"/>
      <c r="AXU252" s="369"/>
      <c r="AXV252" s="369"/>
      <c r="AXW252" s="369"/>
      <c r="AXX252" s="369"/>
      <c r="AXY252" s="369"/>
      <c r="AXZ252" s="369"/>
      <c r="AYA252" s="369"/>
      <c r="AYB252" s="369"/>
      <c r="AYC252" s="369"/>
      <c r="AYD252" s="369"/>
      <c r="AYE252" s="369"/>
      <c r="AYF252" s="369"/>
      <c r="AYG252" s="369"/>
      <c r="AYH252" s="369"/>
      <c r="AYI252" s="369"/>
      <c r="AYJ252" s="369"/>
      <c r="AYK252" s="369"/>
      <c r="AYL252" s="369"/>
      <c r="AYM252" s="369"/>
      <c r="AYN252" s="369"/>
      <c r="AYO252" s="369"/>
      <c r="AYP252" s="369"/>
      <c r="AYQ252" s="369"/>
      <c r="AYR252" s="369"/>
      <c r="AYS252" s="369"/>
      <c r="AYT252" s="369"/>
      <c r="AYU252" s="369"/>
      <c r="AYV252" s="369"/>
      <c r="AYW252" s="369"/>
      <c r="AYX252" s="369"/>
      <c r="AYY252" s="369"/>
      <c r="AYZ252" s="369"/>
      <c r="AZA252" s="369"/>
      <c r="AZB252" s="369"/>
      <c r="AZC252" s="369"/>
      <c r="AZD252" s="369"/>
      <c r="AZE252" s="369"/>
      <c r="AZF252" s="369"/>
      <c r="AZG252" s="369"/>
      <c r="AZH252" s="369"/>
      <c r="AZI252" s="369"/>
      <c r="AZJ252" s="369"/>
      <c r="AZK252" s="369"/>
      <c r="AZL252" s="369"/>
      <c r="AZM252" s="369"/>
      <c r="AZN252" s="369"/>
      <c r="AZO252" s="369"/>
      <c r="AZP252" s="369"/>
      <c r="AZQ252" s="369"/>
      <c r="AZR252" s="369"/>
      <c r="AZS252" s="369"/>
      <c r="AZT252" s="369"/>
      <c r="AZU252" s="369"/>
      <c r="AZV252" s="369"/>
      <c r="AZW252" s="369"/>
      <c r="AZX252" s="369"/>
      <c r="AZY252" s="369"/>
      <c r="AZZ252" s="369"/>
      <c r="BAA252" s="369"/>
      <c r="BAB252" s="369"/>
      <c r="BAC252" s="369"/>
      <c r="BAD252" s="369"/>
      <c r="BAE252" s="369"/>
      <c r="BAF252" s="369"/>
      <c r="BAG252" s="369"/>
      <c r="BAH252" s="369"/>
      <c r="BAI252" s="369"/>
      <c r="BAJ252" s="369"/>
      <c r="BAK252" s="369"/>
      <c r="BAL252" s="369"/>
      <c r="BAM252" s="369"/>
      <c r="BAN252" s="369"/>
      <c r="BAO252" s="369"/>
      <c r="BAP252" s="369"/>
      <c r="BAQ252" s="369"/>
      <c r="BAR252" s="369"/>
      <c r="BAS252" s="369"/>
      <c r="BAT252" s="369"/>
      <c r="BAU252" s="369"/>
      <c r="BAV252" s="369"/>
      <c r="BAW252" s="369"/>
      <c r="BAX252" s="369"/>
      <c r="BAY252" s="369"/>
      <c r="BAZ252" s="369"/>
      <c r="BBA252" s="369"/>
      <c r="BBB252" s="369"/>
      <c r="BBC252" s="369"/>
      <c r="BBD252" s="369"/>
      <c r="BBE252" s="369"/>
      <c r="BBF252" s="369"/>
      <c r="BBG252" s="369"/>
      <c r="BBH252" s="369"/>
      <c r="BBI252" s="369"/>
      <c r="BBJ252" s="369"/>
      <c r="BBK252" s="369"/>
      <c r="BBL252" s="369"/>
      <c r="BBM252" s="369"/>
      <c r="BBN252" s="369"/>
      <c r="BBO252" s="369"/>
      <c r="BBP252" s="369"/>
      <c r="BBQ252" s="369"/>
      <c r="BBR252" s="369"/>
      <c r="BBS252" s="369"/>
      <c r="BBT252" s="369"/>
      <c r="BBU252" s="369"/>
      <c r="BBV252" s="369"/>
      <c r="BBW252" s="369"/>
      <c r="BBX252" s="369"/>
      <c r="BBY252" s="369"/>
      <c r="BBZ252" s="369"/>
      <c r="BCA252" s="369"/>
      <c r="BCB252" s="369"/>
      <c r="BCC252" s="369"/>
      <c r="BCD252" s="369"/>
      <c r="BCE252" s="369"/>
      <c r="BCF252" s="369"/>
      <c r="BCG252" s="369"/>
      <c r="BCH252" s="369"/>
      <c r="BCI252" s="369"/>
      <c r="BCJ252" s="369"/>
      <c r="BCK252" s="369"/>
      <c r="BCL252" s="369"/>
      <c r="BCM252" s="369"/>
      <c r="BCN252" s="369"/>
      <c r="BCO252" s="369"/>
      <c r="BCP252" s="369"/>
      <c r="BCQ252" s="369"/>
      <c r="BCR252" s="369"/>
      <c r="BCS252" s="369"/>
      <c r="BCT252" s="369"/>
      <c r="BCU252" s="369"/>
      <c r="BCV252" s="369"/>
      <c r="BCW252" s="369"/>
      <c r="BCX252" s="369"/>
      <c r="BCY252" s="369"/>
      <c r="BCZ252" s="369"/>
      <c r="BDA252" s="369"/>
      <c r="BDB252" s="369"/>
      <c r="BDC252" s="369"/>
      <c r="BDD252" s="369"/>
      <c r="BDE252" s="369"/>
      <c r="BDF252" s="369"/>
      <c r="BDG252" s="369"/>
      <c r="BDH252" s="369"/>
      <c r="BDI252" s="369"/>
      <c r="BDJ252" s="369"/>
      <c r="BDK252" s="369"/>
      <c r="BDL252" s="369"/>
      <c r="BDM252" s="369"/>
      <c r="BDN252" s="369"/>
      <c r="BDO252" s="369"/>
      <c r="BDP252" s="369"/>
      <c r="BDQ252" s="369"/>
      <c r="BDR252" s="369"/>
      <c r="BDS252" s="369"/>
      <c r="BDT252" s="369"/>
      <c r="BDU252" s="369"/>
      <c r="BDV252" s="369"/>
      <c r="BDW252" s="369"/>
      <c r="BDX252" s="369"/>
      <c r="BDY252" s="369"/>
      <c r="BDZ252" s="369"/>
      <c r="BEA252" s="369"/>
      <c r="BEB252" s="369"/>
      <c r="BEC252" s="369"/>
      <c r="BED252" s="369"/>
      <c r="BEE252" s="369"/>
      <c r="BEF252" s="369"/>
      <c r="BEG252" s="369"/>
      <c r="BEH252" s="369"/>
      <c r="BEI252" s="369"/>
      <c r="BEJ252" s="369"/>
      <c r="BEK252" s="369"/>
      <c r="BEL252" s="369"/>
      <c r="BEM252" s="369"/>
      <c r="BEN252" s="369"/>
      <c r="BEO252" s="369"/>
      <c r="BEP252" s="369"/>
      <c r="BEQ252" s="369"/>
      <c r="BER252" s="369"/>
      <c r="BES252" s="369"/>
      <c r="BET252" s="369"/>
      <c r="BEU252" s="369"/>
      <c r="BEV252" s="369"/>
      <c r="BEW252" s="369"/>
      <c r="BEX252" s="369"/>
      <c r="BEY252" s="369"/>
      <c r="BEZ252" s="369"/>
      <c r="BFA252" s="369"/>
      <c r="BFB252" s="369"/>
      <c r="BFC252" s="369"/>
      <c r="BFD252" s="369"/>
      <c r="BFE252" s="369"/>
      <c r="BFF252" s="369"/>
      <c r="BFG252" s="369"/>
      <c r="BFH252" s="369"/>
      <c r="BFI252" s="369"/>
      <c r="BFJ252" s="369"/>
      <c r="BFK252" s="369"/>
      <c r="BFL252" s="369"/>
      <c r="BFM252" s="369"/>
      <c r="BFN252" s="369"/>
      <c r="BFO252" s="369"/>
      <c r="BFP252" s="369"/>
      <c r="BFQ252" s="369"/>
      <c r="BFR252" s="369"/>
      <c r="BFS252" s="369"/>
      <c r="BFT252" s="369"/>
      <c r="BFU252" s="369"/>
      <c r="BFV252" s="369"/>
      <c r="BFW252" s="369"/>
      <c r="BFX252" s="369"/>
      <c r="BFY252" s="369"/>
      <c r="BFZ252" s="369"/>
      <c r="BGA252" s="369"/>
      <c r="BGB252" s="369"/>
      <c r="BGC252" s="369"/>
      <c r="BGD252" s="369"/>
      <c r="BGE252" s="369"/>
      <c r="BGF252" s="369"/>
      <c r="BGG252" s="369"/>
      <c r="BGH252" s="369"/>
      <c r="BGI252" s="369"/>
      <c r="BGJ252" s="369"/>
      <c r="BGK252" s="369"/>
      <c r="BGL252" s="369"/>
      <c r="BGM252" s="369"/>
      <c r="BGN252" s="369"/>
      <c r="BGO252" s="369"/>
      <c r="BGP252" s="369"/>
      <c r="BGQ252" s="369"/>
      <c r="BGR252" s="369"/>
      <c r="BGS252" s="369"/>
      <c r="BGT252" s="369"/>
      <c r="BGU252" s="369"/>
      <c r="BGV252" s="369"/>
      <c r="BGW252" s="369"/>
      <c r="BGX252" s="369"/>
      <c r="BGY252" s="369"/>
      <c r="BGZ252" s="369"/>
      <c r="BHA252" s="369"/>
      <c r="BHB252" s="369"/>
      <c r="BHC252" s="369"/>
      <c r="BHD252" s="369"/>
      <c r="BHE252" s="369"/>
      <c r="BHF252" s="369"/>
      <c r="BHG252" s="369"/>
      <c r="BHH252" s="369"/>
      <c r="BHI252" s="369"/>
      <c r="BHJ252" s="369"/>
      <c r="BHK252" s="369"/>
      <c r="BHL252" s="369"/>
      <c r="BHM252" s="369"/>
      <c r="BHN252" s="369"/>
      <c r="BHO252" s="369"/>
      <c r="BHP252" s="369"/>
      <c r="BHQ252" s="369"/>
      <c r="BHR252" s="369"/>
      <c r="BHS252" s="369"/>
      <c r="BHT252" s="369"/>
      <c r="BHU252" s="369"/>
      <c r="BHV252" s="369"/>
      <c r="BHW252" s="369"/>
      <c r="BHX252" s="369"/>
      <c r="BHY252" s="369"/>
      <c r="BHZ252" s="369"/>
      <c r="BIA252" s="369"/>
      <c r="BIB252" s="369"/>
      <c r="BIC252" s="369"/>
      <c r="BID252" s="369"/>
      <c r="BIE252" s="369"/>
      <c r="BIF252" s="369"/>
      <c r="BIG252" s="369"/>
      <c r="BIH252" s="369"/>
      <c r="BII252" s="369"/>
      <c r="BIJ252" s="369"/>
      <c r="BIK252" s="369"/>
      <c r="BIL252" s="369"/>
      <c r="BIM252" s="369"/>
      <c r="BIN252" s="369"/>
      <c r="BIO252" s="369"/>
      <c r="BIP252" s="369"/>
      <c r="BIQ252" s="369"/>
      <c r="BIR252" s="369"/>
      <c r="BIS252" s="369"/>
      <c r="BIT252" s="369"/>
      <c r="BIU252" s="369"/>
      <c r="BIV252" s="369"/>
      <c r="BIW252" s="369"/>
      <c r="BIX252" s="369"/>
      <c r="BIY252" s="369"/>
      <c r="BIZ252" s="369"/>
      <c r="BJA252" s="369"/>
    </row>
    <row r="253" spans="1:1613" x14ac:dyDescent="0.25">
      <c r="A253" s="127">
        <v>540</v>
      </c>
      <c r="B253" s="42">
        <v>9100</v>
      </c>
      <c r="C253" s="135" t="s">
        <v>352</v>
      </c>
      <c r="D253" s="250">
        <v>0</v>
      </c>
      <c r="E253" s="24">
        <v>68063.5</v>
      </c>
      <c r="F253" s="251">
        <v>405</v>
      </c>
      <c r="G253" s="25">
        <v>0</v>
      </c>
      <c r="H253" s="49">
        <v>0</v>
      </c>
      <c r="I253" s="250">
        <v>0</v>
      </c>
      <c r="J253" s="250"/>
      <c r="K253" s="250">
        <v>0</v>
      </c>
      <c r="L253" s="250"/>
      <c r="M253" s="250"/>
      <c r="N253" s="250"/>
      <c r="O253" s="250"/>
      <c r="P253" s="25">
        <f>SUM(I253:O253)</f>
        <v>0</v>
      </c>
      <c r="Q253" s="272">
        <v>0</v>
      </c>
      <c r="R253" s="250"/>
    </row>
    <row r="254" spans="1:1613" x14ac:dyDescent="0.25">
      <c r="A254" s="127">
        <v>540</v>
      </c>
      <c r="B254" s="42">
        <v>9301</v>
      </c>
      <c r="C254" s="135" t="s">
        <v>358</v>
      </c>
      <c r="D254" s="250">
        <v>0</v>
      </c>
      <c r="E254" s="24">
        <v>0</v>
      </c>
      <c r="F254" s="251">
        <v>22752.39</v>
      </c>
      <c r="G254" s="25">
        <v>0</v>
      </c>
      <c r="H254" s="49">
        <v>0</v>
      </c>
      <c r="I254" s="250"/>
      <c r="J254" s="250"/>
      <c r="K254" s="250">
        <v>0</v>
      </c>
      <c r="L254" s="250"/>
      <c r="M254" s="250"/>
      <c r="N254" s="250"/>
      <c r="O254" s="250"/>
      <c r="P254" s="25">
        <f>SUM(I254:O254)</f>
        <v>0</v>
      </c>
      <c r="Q254" s="272">
        <v>0</v>
      </c>
      <c r="R254" s="250"/>
    </row>
    <row r="255" spans="1:1613" ht="15.75" thickBot="1" x14ac:dyDescent="0.3">
      <c r="A255" s="127">
        <v>540</v>
      </c>
      <c r="B255" s="42">
        <v>9904</v>
      </c>
      <c r="C255" s="135" t="s">
        <v>357</v>
      </c>
      <c r="D255" s="250">
        <v>0</v>
      </c>
      <c r="E255" s="24">
        <v>0</v>
      </c>
      <c r="F255" s="251">
        <v>0</v>
      </c>
      <c r="G255" s="25">
        <v>8316.52</v>
      </c>
      <c r="H255" s="49">
        <v>0</v>
      </c>
      <c r="I255" s="250">
        <v>0</v>
      </c>
      <c r="J255" s="250">
        <v>0</v>
      </c>
      <c r="K255" s="250">
        <v>0</v>
      </c>
      <c r="L255" s="250"/>
      <c r="M255" s="250"/>
      <c r="N255" s="250"/>
      <c r="O255" s="250"/>
      <c r="P255" s="25">
        <f>SUM(I255:O255)</f>
        <v>0</v>
      </c>
      <c r="Q255" s="272">
        <v>0</v>
      </c>
      <c r="R255" s="250"/>
    </row>
    <row r="256" spans="1:1613" s="14" customFormat="1" ht="16.5" thickTop="1" thickBot="1" x14ac:dyDescent="0.3">
      <c r="A256" s="116"/>
      <c r="B256" s="117"/>
      <c r="C256" s="142" t="s">
        <v>354</v>
      </c>
      <c r="D256" s="119">
        <f>SUM(D253:D255)</f>
        <v>0</v>
      </c>
      <c r="E256" s="119">
        <f t="shared" ref="E256:Q256" si="42">SUM(E253:E255)</f>
        <v>68063.5</v>
      </c>
      <c r="F256" s="119">
        <f t="shared" si="42"/>
        <v>23157.39</v>
      </c>
      <c r="G256" s="120">
        <f t="shared" si="42"/>
        <v>8316.52</v>
      </c>
      <c r="H256" s="118">
        <f t="shared" si="42"/>
        <v>0</v>
      </c>
      <c r="I256" s="119">
        <f t="shared" si="42"/>
        <v>0</v>
      </c>
      <c r="J256" s="119">
        <f t="shared" si="42"/>
        <v>0</v>
      </c>
      <c r="K256" s="119">
        <f t="shared" si="42"/>
        <v>0</v>
      </c>
      <c r="L256" s="119">
        <f t="shared" si="42"/>
        <v>0</v>
      </c>
      <c r="M256" s="119">
        <f t="shared" si="42"/>
        <v>0</v>
      </c>
      <c r="N256" s="119">
        <f t="shared" si="42"/>
        <v>0</v>
      </c>
      <c r="O256" s="119">
        <f t="shared" si="42"/>
        <v>0</v>
      </c>
      <c r="P256" s="120">
        <f t="shared" si="42"/>
        <v>0</v>
      </c>
      <c r="Q256" s="279">
        <f t="shared" si="42"/>
        <v>0</v>
      </c>
      <c r="R256" s="132"/>
      <c r="S256" s="370"/>
      <c r="T256" s="370"/>
      <c r="U256" s="370"/>
      <c r="V256" s="370"/>
      <c r="W256" s="370"/>
      <c r="X256" s="370"/>
      <c r="Y256" s="370"/>
      <c r="Z256" s="370"/>
      <c r="AA256" s="370"/>
      <c r="AB256" s="370"/>
      <c r="AC256" s="370"/>
      <c r="AD256" s="370"/>
      <c r="AE256" s="370"/>
      <c r="AF256" s="370"/>
      <c r="AG256" s="370"/>
      <c r="AH256" s="370"/>
      <c r="AI256" s="370"/>
      <c r="AJ256" s="370"/>
      <c r="AK256" s="370"/>
      <c r="AL256" s="370"/>
      <c r="AM256" s="370"/>
      <c r="AN256" s="370"/>
      <c r="AO256" s="370"/>
      <c r="AP256" s="370"/>
      <c r="AQ256" s="370"/>
      <c r="AR256" s="370"/>
      <c r="AS256" s="370"/>
      <c r="AT256" s="370"/>
      <c r="AU256" s="370"/>
      <c r="AV256" s="370"/>
      <c r="AW256" s="370"/>
      <c r="AX256" s="370"/>
      <c r="AY256" s="370"/>
      <c r="AZ256" s="370"/>
      <c r="BA256" s="370"/>
      <c r="BB256" s="370"/>
      <c r="BC256" s="370"/>
      <c r="BD256" s="370"/>
      <c r="BE256" s="370"/>
      <c r="BF256" s="370"/>
      <c r="BG256" s="370"/>
      <c r="BH256" s="370"/>
      <c r="BI256" s="370"/>
      <c r="BJ256" s="370"/>
      <c r="BK256" s="370"/>
      <c r="BL256" s="370"/>
      <c r="BM256" s="370"/>
      <c r="BN256" s="370"/>
      <c r="BO256" s="370"/>
      <c r="BP256" s="370"/>
      <c r="BQ256" s="370"/>
      <c r="BR256" s="370"/>
      <c r="BS256" s="370"/>
      <c r="BT256" s="370"/>
      <c r="BU256" s="370"/>
      <c r="BV256" s="370"/>
      <c r="BW256" s="370"/>
      <c r="BX256" s="370"/>
      <c r="BY256" s="370"/>
      <c r="BZ256" s="370"/>
      <c r="CA256" s="370"/>
      <c r="CB256" s="370"/>
      <c r="CC256" s="370"/>
      <c r="CD256" s="370"/>
      <c r="CE256" s="370"/>
      <c r="CF256" s="370"/>
      <c r="CG256" s="370"/>
      <c r="CH256" s="370"/>
      <c r="CI256" s="370"/>
      <c r="CJ256" s="370"/>
      <c r="CK256" s="370"/>
      <c r="CL256" s="370"/>
      <c r="CM256" s="370"/>
      <c r="CN256" s="370"/>
      <c r="CO256" s="370"/>
      <c r="CP256" s="370"/>
      <c r="CQ256" s="370"/>
      <c r="CR256" s="370"/>
      <c r="CS256" s="370"/>
      <c r="CT256" s="370"/>
      <c r="CU256" s="370"/>
      <c r="CV256" s="370"/>
      <c r="CW256" s="370"/>
      <c r="CX256" s="370"/>
      <c r="CY256" s="370"/>
      <c r="CZ256" s="370"/>
      <c r="DA256" s="370"/>
      <c r="DB256" s="370"/>
      <c r="DC256" s="370"/>
      <c r="DD256" s="370"/>
      <c r="DE256" s="370"/>
      <c r="DF256" s="370"/>
      <c r="DG256" s="370"/>
      <c r="DH256" s="370"/>
      <c r="DI256" s="370"/>
      <c r="DJ256" s="370"/>
      <c r="DK256" s="370"/>
      <c r="DL256" s="370"/>
      <c r="DM256" s="370"/>
      <c r="DN256" s="370"/>
      <c r="DO256" s="370"/>
      <c r="DP256" s="370"/>
      <c r="DQ256" s="370"/>
      <c r="DR256" s="370"/>
      <c r="DS256" s="370"/>
      <c r="DT256" s="370"/>
      <c r="DU256" s="370"/>
      <c r="DV256" s="370"/>
      <c r="DW256" s="370"/>
      <c r="DX256" s="370"/>
      <c r="DY256" s="370"/>
      <c r="DZ256" s="370"/>
      <c r="EA256" s="370"/>
      <c r="EB256" s="370"/>
      <c r="EC256" s="370"/>
      <c r="ED256" s="370"/>
      <c r="EE256" s="370"/>
      <c r="EF256" s="370"/>
      <c r="EG256" s="370"/>
      <c r="EH256" s="370"/>
      <c r="EI256" s="370"/>
      <c r="EJ256" s="370"/>
      <c r="EK256" s="370"/>
      <c r="EL256" s="370"/>
      <c r="EM256" s="370"/>
      <c r="EN256" s="370"/>
      <c r="EO256" s="370"/>
      <c r="EP256" s="370"/>
      <c r="EQ256" s="370"/>
      <c r="ER256" s="370"/>
      <c r="ES256" s="370"/>
      <c r="ET256" s="370"/>
      <c r="EU256" s="370"/>
      <c r="EV256" s="370"/>
      <c r="EW256" s="370"/>
      <c r="EX256" s="370"/>
      <c r="EY256" s="370"/>
      <c r="EZ256" s="370"/>
      <c r="FA256" s="370"/>
      <c r="FB256" s="370"/>
      <c r="FC256" s="370"/>
      <c r="FD256" s="370"/>
      <c r="FE256" s="370"/>
      <c r="FF256" s="370"/>
      <c r="FG256" s="370"/>
      <c r="FH256" s="370"/>
      <c r="FI256" s="370"/>
      <c r="FJ256" s="370"/>
      <c r="FK256" s="370"/>
      <c r="FL256" s="370"/>
      <c r="FM256" s="370"/>
      <c r="FN256" s="370"/>
      <c r="FO256" s="370"/>
      <c r="FP256" s="370"/>
      <c r="FQ256" s="370"/>
      <c r="FR256" s="370"/>
      <c r="FS256" s="370"/>
      <c r="FT256" s="370"/>
      <c r="FU256" s="370"/>
      <c r="FV256" s="370"/>
      <c r="FW256" s="370"/>
      <c r="FX256" s="370"/>
      <c r="FY256" s="370"/>
      <c r="FZ256" s="370"/>
      <c r="GA256" s="370"/>
      <c r="GB256" s="370"/>
      <c r="GC256" s="370"/>
      <c r="GD256" s="370"/>
      <c r="GE256" s="370"/>
      <c r="GF256" s="370"/>
      <c r="GG256" s="370"/>
      <c r="GH256" s="370"/>
      <c r="GI256" s="370"/>
      <c r="GJ256" s="370"/>
      <c r="GK256" s="370"/>
      <c r="GL256" s="370"/>
      <c r="GM256" s="370"/>
      <c r="GN256" s="370"/>
      <c r="GO256" s="370"/>
      <c r="GP256" s="370"/>
      <c r="GQ256" s="370"/>
      <c r="GR256" s="370"/>
      <c r="GS256" s="370"/>
      <c r="GT256" s="370"/>
      <c r="GU256" s="370"/>
      <c r="GV256" s="370"/>
      <c r="GW256" s="370"/>
      <c r="GX256" s="370"/>
      <c r="GY256" s="370"/>
      <c r="GZ256" s="370"/>
      <c r="HA256" s="370"/>
      <c r="HB256" s="370"/>
      <c r="HC256" s="370"/>
      <c r="HD256" s="370"/>
      <c r="HE256" s="370"/>
      <c r="HF256" s="370"/>
      <c r="HG256" s="370"/>
      <c r="HH256" s="370"/>
      <c r="HI256" s="370"/>
      <c r="HJ256" s="370"/>
      <c r="HK256" s="370"/>
      <c r="HL256" s="370"/>
      <c r="HM256" s="370"/>
      <c r="HN256" s="370"/>
      <c r="HO256" s="370"/>
      <c r="HP256" s="370"/>
      <c r="HQ256" s="370"/>
      <c r="HR256" s="370"/>
      <c r="HS256" s="370"/>
      <c r="HT256" s="370"/>
      <c r="HU256" s="370"/>
      <c r="HV256" s="370"/>
      <c r="HW256" s="370"/>
      <c r="HX256" s="370"/>
      <c r="HY256" s="370"/>
      <c r="HZ256" s="370"/>
      <c r="IA256" s="370"/>
      <c r="IB256" s="370"/>
      <c r="IC256" s="370"/>
      <c r="ID256" s="370"/>
      <c r="IE256" s="370"/>
      <c r="IF256" s="370"/>
      <c r="IG256" s="370"/>
      <c r="IH256" s="370"/>
      <c r="II256" s="370"/>
      <c r="IJ256" s="370"/>
      <c r="IK256" s="370"/>
      <c r="IL256" s="370"/>
      <c r="IM256" s="370"/>
      <c r="IN256" s="370"/>
      <c r="IO256" s="370"/>
      <c r="IP256" s="370"/>
      <c r="IQ256" s="370"/>
      <c r="IR256" s="370"/>
      <c r="IS256" s="370"/>
      <c r="IT256" s="370"/>
      <c r="IU256" s="370"/>
      <c r="IV256" s="370"/>
      <c r="IW256" s="370"/>
      <c r="IX256" s="370"/>
      <c r="IY256" s="370"/>
      <c r="IZ256" s="370"/>
      <c r="JA256" s="370"/>
      <c r="JB256" s="370"/>
      <c r="JC256" s="370"/>
      <c r="JD256" s="370"/>
      <c r="JE256" s="370"/>
      <c r="JF256" s="370"/>
      <c r="JG256" s="370"/>
      <c r="JH256" s="370"/>
      <c r="JI256" s="370"/>
      <c r="JJ256" s="370"/>
      <c r="JK256" s="370"/>
      <c r="JL256" s="370"/>
      <c r="JM256" s="370"/>
      <c r="JN256" s="370"/>
      <c r="JO256" s="370"/>
      <c r="JP256" s="370"/>
      <c r="JQ256" s="370"/>
      <c r="JR256" s="370"/>
      <c r="JS256" s="370"/>
      <c r="JT256" s="370"/>
      <c r="JU256" s="370"/>
      <c r="JV256" s="370"/>
      <c r="JW256" s="370"/>
      <c r="JX256" s="370"/>
      <c r="JY256" s="370"/>
      <c r="JZ256" s="370"/>
      <c r="KA256" s="370"/>
      <c r="KB256" s="370"/>
      <c r="KC256" s="370"/>
      <c r="KD256" s="370"/>
      <c r="KE256" s="370"/>
      <c r="KF256" s="370"/>
      <c r="KG256" s="370"/>
      <c r="KH256" s="370"/>
      <c r="KI256" s="370"/>
      <c r="KJ256" s="370"/>
      <c r="KK256" s="370"/>
      <c r="KL256" s="370"/>
      <c r="KM256" s="370"/>
      <c r="KN256" s="370"/>
      <c r="KO256" s="370"/>
      <c r="KP256" s="370"/>
      <c r="KQ256" s="370"/>
      <c r="KR256" s="370"/>
      <c r="KS256" s="370"/>
      <c r="KT256" s="370"/>
      <c r="KU256" s="370"/>
      <c r="KV256" s="370"/>
      <c r="KW256" s="370"/>
      <c r="KX256" s="370"/>
      <c r="KY256" s="370"/>
      <c r="KZ256" s="370"/>
      <c r="LA256" s="370"/>
      <c r="LB256" s="370"/>
      <c r="LC256" s="370"/>
      <c r="LD256" s="370"/>
      <c r="LE256" s="370"/>
      <c r="LF256" s="370"/>
      <c r="LG256" s="370"/>
      <c r="LH256" s="370"/>
      <c r="LI256" s="370"/>
      <c r="LJ256" s="370"/>
      <c r="LK256" s="370"/>
      <c r="LL256" s="370"/>
      <c r="LM256" s="370"/>
      <c r="LN256" s="370"/>
      <c r="LO256" s="370"/>
      <c r="LP256" s="370"/>
      <c r="LQ256" s="370"/>
      <c r="LR256" s="370"/>
      <c r="LS256" s="370"/>
      <c r="LT256" s="370"/>
      <c r="LU256" s="370"/>
      <c r="LV256" s="370"/>
      <c r="LW256" s="370"/>
      <c r="LX256" s="370"/>
      <c r="LY256" s="370"/>
      <c r="LZ256" s="370"/>
      <c r="MA256" s="370"/>
      <c r="MB256" s="370"/>
      <c r="MC256" s="370"/>
      <c r="MD256" s="370"/>
      <c r="ME256" s="370"/>
      <c r="MF256" s="370"/>
      <c r="MG256" s="370"/>
      <c r="MH256" s="370"/>
      <c r="MI256" s="370"/>
      <c r="MJ256" s="370"/>
      <c r="MK256" s="370"/>
      <c r="ML256" s="370"/>
      <c r="MM256" s="370"/>
      <c r="MN256" s="370"/>
      <c r="MO256" s="370"/>
      <c r="MP256" s="370"/>
      <c r="MQ256" s="370"/>
      <c r="MR256" s="370"/>
      <c r="MS256" s="370"/>
      <c r="MT256" s="370"/>
      <c r="MU256" s="370"/>
      <c r="MV256" s="370"/>
      <c r="MW256" s="370"/>
      <c r="MX256" s="370"/>
      <c r="MY256" s="370"/>
      <c r="MZ256" s="370"/>
      <c r="NA256" s="370"/>
      <c r="NB256" s="370"/>
      <c r="NC256" s="370"/>
      <c r="ND256" s="370"/>
      <c r="NE256" s="370"/>
      <c r="NF256" s="370"/>
      <c r="NG256" s="370"/>
      <c r="NH256" s="370"/>
      <c r="NI256" s="370"/>
      <c r="NJ256" s="370"/>
      <c r="NK256" s="370"/>
      <c r="NL256" s="370"/>
      <c r="NM256" s="370"/>
      <c r="NN256" s="370"/>
      <c r="NO256" s="370"/>
      <c r="NP256" s="370"/>
      <c r="NQ256" s="370"/>
      <c r="NR256" s="370"/>
      <c r="NS256" s="370"/>
      <c r="NT256" s="370"/>
      <c r="NU256" s="370"/>
      <c r="NV256" s="370"/>
      <c r="NW256" s="370"/>
      <c r="NX256" s="370"/>
      <c r="NY256" s="370"/>
      <c r="NZ256" s="370"/>
      <c r="OA256" s="370"/>
      <c r="OB256" s="370"/>
      <c r="OC256" s="370"/>
      <c r="OD256" s="370"/>
      <c r="OE256" s="370"/>
      <c r="OF256" s="370"/>
      <c r="OG256" s="370"/>
      <c r="OH256" s="370"/>
      <c r="OI256" s="370"/>
      <c r="OJ256" s="370"/>
      <c r="OK256" s="370"/>
      <c r="OL256" s="370"/>
      <c r="OM256" s="370"/>
      <c r="ON256" s="370"/>
      <c r="OO256" s="370"/>
      <c r="OP256" s="370"/>
      <c r="OQ256" s="370"/>
      <c r="OR256" s="370"/>
      <c r="OS256" s="370"/>
      <c r="OT256" s="370"/>
      <c r="OU256" s="370"/>
      <c r="OV256" s="370"/>
      <c r="OW256" s="370"/>
      <c r="OX256" s="370"/>
      <c r="OY256" s="370"/>
      <c r="OZ256" s="370"/>
      <c r="PA256" s="370"/>
      <c r="PB256" s="370"/>
      <c r="PC256" s="370"/>
      <c r="PD256" s="370"/>
      <c r="PE256" s="370"/>
      <c r="PF256" s="370"/>
      <c r="PG256" s="370"/>
      <c r="PH256" s="370"/>
      <c r="PI256" s="370"/>
      <c r="PJ256" s="370"/>
      <c r="PK256" s="370"/>
      <c r="PL256" s="370"/>
      <c r="PM256" s="370"/>
      <c r="PN256" s="370"/>
      <c r="PO256" s="370"/>
      <c r="PP256" s="370"/>
      <c r="PQ256" s="370"/>
      <c r="PR256" s="370"/>
      <c r="PS256" s="370"/>
      <c r="PT256" s="370"/>
      <c r="PU256" s="370"/>
      <c r="PV256" s="370"/>
      <c r="PW256" s="370"/>
      <c r="PX256" s="370"/>
      <c r="PY256" s="370"/>
      <c r="PZ256" s="370"/>
      <c r="QA256" s="370"/>
      <c r="QB256" s="370"/>
      <c r="QC256" s="370"/>
      <c r="QD256" s="370"/>
      <c r="QE256" s="370"/>
      <c r="QF256" s="370"/>
      <c r="QG256" s="370"/>
      <c r="QH256" s="370"/>
      <c r="QI256" s="370"/>
      <c r="QJ256" s="370"/>
      <c r="QK256" s="370"/>
      <c r="QL256" s="370"/>
      <c r="QM256" s="370"/>
      <c r="QN256" s="370"/>
      <c r="QO256" s="370"/>
      <c r="QP256" s="370"/>
      <c r="QQ256" s="370"/>
      <c r="QR256" s="370"/>
      <c r="QS256" s="370"/>
      <c r="QT256" s="370"/>
      <c r="QU256" s="370"/>
      <c r="QV256" s="370"/>
      <c r="QW256" s="370"/>
      <c r="QX256" s="370"/>
      <c r="QY256" s="370"/>
      <c r="QZ256" s="370"/>
      <c r="RA256" s="370"/>
      <c r="RB256" s="370"/>
      <c r="RC256" s="370"/>
      <c r="RD256" s="370"/>
      <c r="RE256" s="370"/>
      <c r="RF256" s="370"/>
      <c r="RG256" s="370"/>
      <c r="RH256" s="370"/>
      <c r="RI256" s="370"/>
      <c r="RJ256" s="370"/>
      <c r="RK256" s="370"/>
      <c r="RL256" s="370"/>
      <c r="RM256" s="370"/>
      <c r="RN256" s="370"/>
      <c r="RO256" s="370"/>
      <c r="RP256" s="370"/>
      <c r="RQ256" s="370"/>
      <c r="RR256" s="370"/>
      <c r="RS256" s="370"/>
      <c r="RT256" s="370"/>
      <c r="RU256" s="370"/>
      <c r="RV256" s="370"/>
      <c r="RW256" s="370"/>
      <c r="RX256" s="370"/>
      <c r="RY256" s="370"/>
      <c r="RZ256" s="370"/>
      <c r="SA256" s="370"/>
      <c r="SB256" s="370"/>
      <c r="SC256" s="370"/>
      <c r="SD256" s="370"/>
      <c r="SE256" s="370"/>
      <c r="SF256" s="370"/>
      <c r="SG256" s="370"/>
      <c r="SH256" s="370"/>
      <c r="SI256" s="370"/>
      <c r="SJ256" s="370"/>
      <c r="SK256" s="370"/>
      <c r="SL256" s="370"/>
      <c r="SM256" s="370"/>
      <c r="SN256" s="370"/>
      <c r="SO256" s="370"/>
      <c r="SP256" s="370"/>
      <c r="SQ256" s="370"/>
      <c r="SR256" s="370"/>
      <c r="SS256" s="370"/>
      <c r="ST256" s="370"/>
      <c r="SU256" s="370"/>
      <c r="SV256" s="370"/>
      <c r="SW256" s="370"/>
      <c r="SX256" s="370"/>
      <c r="SY256" s="370"/>
      <c r="SZ256" s="370"/>
      <c r="TA256" s="370"/>
      <c r="TB256" s="370"/>
      <c r="TC256" s="370"/>
      <c r="TD256" s="370"/>
      <c r="TE256" s="370"/>
      <c r="TF256" s="370"/>
      <c r="TG256" s="370"/>
      <c r="TH256" s="370"/>
      <c r="TI256" s="370"/>
      <c r="TJ256" s="370"/>
      <c r="TK256" s="370"/>
      <c r="TL256" s="370"/>
      <c r="TM256" s="370"/>
      <c r="TN256" s="370"/>
      <c r="TO256" s="370"/>
      <c r="TP256" s="370"/>
      <c r="TQ256" s="370"/>
      <c r="TR256" s="370"/>
      <c r="TS256" s="370"/>
      <c r="TT256" s="370"/>
      <c r="TU256" s="370"/>
      <c r="TV256" s="370"/>
      <c r="TW256" s="370"/>
      <c r="TX256" s="370"/>
      <c r="TY256" s="370"/>
      <c r="TZ256" s="370"/>
      <c r="UA256" s="370"/>
      <c r="UB256" s="370"/>
      <c r="UC256" s="370"/>
      <c r="UD256" s="370"/>
      <c r="UE256" s="370"/>
      <c r="UF256" s="370"/>
      <c r="UG256" s="370"/>
      <c r="UH256" s="370"/>
      <c r="UI256" s="370"/>
      <c r="UJ256" s="370"/>
      <c r="UK256" s="370"/>
      <c r="UL256" s="370"/>
      <c r="UM256" s="370"/>
      <c r="UN256" s="370"/>
      <c r="UO256" s="370"/>
      <c r="UP256" s="370"/>
      <c r="UQ256" s="370"/>
      <c r="UR256" s="370"/>
      <c r="US256" s="370"/>
      <c r="UT256" s="370"/>
      <c r="UU256" s="370"/>
      <c r="UV256" s="370"/>
      <c r="UW256" s="370"/>
      <c r="UX256" s="370"/>
      <c r="UY256" s="370"/>
      <c r="UZ256" s="370"/>
      <c r="VA256" s="370"/>
      <c r="VB256" s="370"/>
      <c r="VC256" s="370"/>
      <c r="VD256" s="370"/>
      <c r="VE256" s="370"/>
      <c r="VF256" s="370"/>
      <c r="VG256" s="370"/>
      <c r="VH256" s="370"/>
      <c r="VI256" s="370"/>
      <c r="VJ256" s="370"/>
      <c r="VK256" s="370"/>
      <c r="VL256" s="370"/>
      <c r="VM256" s="370"/>
      <c r="VN256" s="370"/>
      <c r="VO256" s="370"/>
      <c r="VP256" s="370"/>
      <c r="VQ256" s="370"/>
      <c r="VR256" s="370"/>
      <c r="VS256" s="370"/>
      <c r="VT256" s="370"/>
      <c r="VU256" s="370"/>
      <c r="VV256" s="370"/>
      <c r="VW256" s="370"/>
      <c r="VX256" s="370"/>
      <c r="VY256" s="370"/>
      <c r="VZ256" s="370"/>
      <c r="WA256" s="370"/>
      <c r="WB256" s="370"/>
      <c r="WC256" s="370"/>
      <c r="WD256" s="370"/>
      <c r="WE256" s="370"/>
      <c r="WF256" s="370"/>
      <c r="WG256" s="370"/>
      <c r="WH256" s="370"/>
      <c r="WI256" s="370"/>
      <c r="WJ256" s="370"/>
      <c r="WK256" s="370"/>
      <c r="WL256" s="370"/>
      <c r="WM256" s="370"/>
      <c r="WN256" s="370"/>
      <c r="WO256" s="370"/>
      <c r="WP256" s="370"/>
      <c r="WQ256" s="370"/>
      <c r="WR256" s="370"/>
      <c r="WS256" s="370"/>
      <c r="WT256" s="370"/>
      <c r="WU256" s="370"/>
      <c r="WV256" s="370"/>
      <c r="WW256" s="370"/>
      <c r="WX256" s="370"/>
      <c r="WY256" s="370"/>
      <c r="WZ256" s="370"/>
      <c r="XA256" s="370"/>
      <c r="XB256" s="370"/>
      <c r="XC256" s="370"/>
      <c r="XD256" s="370"/>
      <c r="XE256" s="370"/>
      <c r="XF256" s="370"/>
      <c r="XG256" s="370"/>
      <c r="XH256" s="370"/>
      <c r="XI256" s="370"/>
      <c r="XJ256" s="370"/>
      <c r="XK256" s="370"/>
      <c r="XL256" s="370"/>
      <c r="XM256" s="370"/>
      <c r="XN256" s="370"/>
      <c r="XO256" s="370"/>
      <c r="XP256" s="370"/>
      <c r="XQ256" s="370"/>
      <c r="XR256" s="370"/>
      <c r="XS256" s="370"/>
      <c r="XT256" s="370"/>
      <c r="XU256" s="370"/>
      <c r="XV256" s="370"/>
      <c r="XW256" s="370"/>
      <c r="XX256" s="370"/>
      <c r="XY256" s="370"/>
      <c r="XZ256" s="370"/>
      <c r="YA256" s="370"/>
      <c r="YB256" s="370"/>
      <c r="YC256" s="370"/>
      <c r="YD256" s="370"/>
      <c r="YE256" s="370"/>
      <c r="YF256" s="370"/>
      <c r="YG256" s="370"/>
      <c r="YH256" s="370"/>
      <c r="YI256" s="370"/>
      <c r="YJ256" s="370"/>
      <c r="YK256" s="370"/>
      <c r="YL256" s="370"/>
      <c r="YM256" s="370"/>
      <c r="YN256" s="370"/>
      <c r="YO256" s="370"/>
      <c r="YP256" s="370"/>
      <c r="YQ256" s="370"/>
      <c r="YR256" s="370"/>
      <c r="YS256" s="370"/>
      <c r="YT256" s="370"/>
      <c r="YU256" s="370"/>
      <c r="YV256" s="370"/>
      <c r="YW256" s="370"/>
      <c r="YX256" s="370"/>
      <c r="YY256" s="370"/>
      <c r="YZ256" s="370"/>
      <c r="ZA256" s="370"/>
      <c r="ZB256" s="370"/>
      <c r="ZC256" s="370"/>
      <c r="ZD256" s="370"/>
      <c r="ZE256" s="370"/>
      <c r="ZF256" s="370"/>
      <c r="ZG256" s="370"/>
      <c r="ZH256" s="370"/>
      <c r="ZI256" s="370"/>
      <c r="ZJ256" s="370"/>
      <c r="ZK256" s="370"/>
      <c r="ZL256" s="370"/>
      <c r="ZM256" s="370"/>
      <c r="ZN256" s="370"/>
      <c r="ZO256" s="370"/>
      <c r="ZP256" s="370"/>
      <c r="ZQ256" s="370"/>
      <c r="ZR256" s="370"/>
      <c r="ZS256" s="370"/>
      <c r="ZT256" s="370"/>
      <c r="ZU256" s="370"/>
      <c r="ZV256" s="370"/>
      <c r="ZW256" s="370"/>
      <c r="ZX256" s="370"/>
      <c r="ZY256" s="370"/>
      <c r="ZZ256" s="370"/>
      <c r="AAA256" s="370"/>
      <c r="AAB256" s="370"/>
      <c r="AAC256" s="370"/>
      <c r="AAD256" s="370"/>
      <c r="AAE256" s="370"/>
      <c r="AAF256" s="370"/>
      <c r="AAG256" s="370"/>
      <c r="AAH256" s="370"/>
      <c r="AAI256" s="370"/>
      <c r="AAJ256" s="370"/>
      <c r="AAK256" s="370"/>
      <c r="AAL256" s="370"/>
      <c r="AAM256" s="370"/>
      <c r="AAN256" s="370"/>
      <c r="AAO256" s="370"/>
      <c r="AAP256" s="370"/>
      <c r="AAQ256" s="370"/>
      <c r="AAR256" s="370"/>
      <c r="AAS256" s="370"/>
      <c r="AAT256" s="370"/>
      <c r="AAU256" s="370"/>
      <c r="AAV256" s="370"/>
      <c r="AAW256" s="370"/>
      <c r="AAX256" s="370"/>
      <c r="AAY256" s="370"/>
      <c r="AAZ256" s="370"/>
      <c r="ABA256" s="370"/>
      <c r="ABB256" s="370"/>
      <c r="ABC256" s="370"/>
      <c r="ABD256" s="370"/>
      <c r="ABE256" s="370"/>
      <c r="ABF256" s="370"/>
      <c r="ABG256" s="370"/>
      <c r="ABH256" s="370"/>
      <c r="ABI256" s="370"/>
      <c r="ABJ256" s="370"/>
      <c r="ABK256" s="370"/>
      <c r="ABL256" s="370"/>
      <c r="ABM256" s="370"/>
      <c r="ABN256" s="370"/>
      <c r="ABO256" s="370"/>
      <c r="ABP256" s="370"/>
      <c r="ABQ256" s="370"/>
      <c r="ABR256" s="370"/>
      <c r="ABS256" s="370"/>
      <c r="ABT256" s="370"/>
      <c r="ABU256" s="370"/>
      <c r="ABV256" s="370"/>
      <c r="ABW256" s="370"/>
      <c r="ABX256" s="370"/>
      <c r="ABY256" s="370"/>
      <c r="ABZ256" s="370"/>
      <c r="ACA256" s="370"/>
      <c r="ACB256" s="370"/>
      <c r="ACC256" s="370"/>
      <c r="ACD256" s="370"/>
      <c r="ACE256" s="370"/>
      <c r="ACF256" s="370"/>
      <c r="ACG256" s="370"/>
      <c r="ACH256" s="370"/>
      <c r="ACI256" s="370"/>
      <c r="ACJ256" s="370"/>
      <c r="ACK256" s="370"/>
      <c r="ACL256" s="370"/>
      <c r="ACM256" s="370"/>
      <c r="ACN256" s="370"/>
      <c r="ACO256" s="370"/>
      <c r="ACP256" s="370"/>
      <c r="ACQ256" s="370"/>
      <c r="ACR256" s="370"/>
      <c r="ACS256" s="370"/>
      <c r="ACT256" s="370"/>
      <c r="ACU256" s="370"/>
      <c r="ACV256" s="370"/>
      <c r="ACW256" s="370"/>
      <c r="ACX256" s="370"/>
      <c r="ACY256" s="370"/>
      <c r="ACZ256" s="370"/>
      <c r="ADA256" s="370"/>
      <c r="ADB256" s="370"/>
      <c r="ADC256" s="370"/>
      <c r="ADD256" s="370"/>
      <c r="ADE256" s="370"/>
      <c r="ADF256" s="370"/>
      <c r="ADG256" s="370"/>
      <c r="ADH256" s="370"/>
      <c r="ADI256" s="370"/>
      <c r="ADJ256" s="370"/>
      <c r="ADK256" s="370"/>
      <c r="ADL256" s="370"/>
      <c r="ADM256" s="370"/>
      <c r="ADN256" s="370"/>
      <c r="ADO256" s="370"/>
      <c r="ADP256" s="370"/>
      <c r="ADQ256" s="370"/>
      <c r="ADR256" s="370"/>
      <c r="ADS256" s="370"/>
      <c r="ADT256" s="370"/>
      <c r="ADU256" s="370"/>
      <c r="ADV256" s="370"/>
      <c r="ADW256" s="370"/>
      <c r="ADX256" s="370"/>
      <c r="ADY256" s="370"/>
      <c r="ADZ256" s="370"/>
      <c r="AEA256" s="370"/>
      <c r="AEB256" s="370"/>
      <c r="AEC256" s="370"/>
      <c r="AED256" s="370"/>
      <c r="AEE256" s="370"/>
      <c r="AEF256" s="370"/>
      <c r="AEG256" s="370"/>
      <c r="AEH256" s="370"/>
      <c r="AEI256" s="370"/>
      <c r="AEJ256" s="370"/>
      <c r="AEK256" s="370"/>
      <c r="AEL256" s="370"/>
      <c r="AEM256" s="370"/>
      <c r="AEN256" s="370"/>
      <c r="AEO256" s="370"/>
      <c r="AEP256" s="370"/>
      <c r="AEQ256" s="370"/>
      <c r="AER256" s="370"/>
      <c r="AES256" s="370"/>
      <c r="AET256" s="370"/>
      <c r="AEU256" s="370"/>
      <c r="AEV256" s="370"/>
      <c r="AEW256" s="370"/>
      <c r="AEX256" s="370"/>
      <c r="AEY256" s="370"/>
      <c r="AEZ256" s="370"/>
      <c r="AFA256" s="370"/>
      <c r="AFB256" s="370"/>
      <c r="AFC256" s="370"/>
      <c r="AFD256" s="370"/>
      <c r="AFE256" s="370"/>
      <c r="AFF256" s="370"/>
      <c r="AFG256" s="370"/>
      <c r="AFH256" s="370"/>
      <c r="AFI256" s="370"/>
      <c r="AFJ256" s="370"/>
      <c r="AFK256" s="370"/>
      <c r="AFL256" s="370"/>
      <c r="AFM256" s="370"/>
      <c r="AFN256" s="370"/>
      <c r="AFO256" s="370"/>
      <c r="AFP256" s="370"/>
      <c r="AFQ256" s="370"/>
      <c r="AFR256" s="370"/>
      <c r="AFS256" s="370"/>
      <c r="AFT256" s="370"/>
      <c r="AFU256" s="370"/>
      <c r="AFV256" s="370"/>
      <c r="AFW256" s="370"/>
      <c r="AFX256" s="370"/>
      <c r="AFY256" s="370"/>
      <c r="AFZ256" s="370"/>
      <c r="AGA256" s="370"/>
      <c r="AGB256" s="370"/>
      <c r="AGC256" s="370"/>
      <c r="AGD256" s="370"/>
      <c r="AGE256" s="370"/>
      <c r="AGF256" s="370"/>
      <c r="AGG256" s="370"/>
      <c r="AGH256" s="370"/>
      <c r="AGI256" s="370"/>
      <c r="AGJ256" s="370"/>
      <c r="AGK256" s="370"/>
      <c r="AGL256" s="370"/>
      <c r="AGM256" s="370"/>
      <c r="AGN256" s="370"/>
      <c r="AGO256" s="370"/>
      <c r="AGP256" s="370"/>
      <c r="AGQ256" s="370"/>
      <c r="AGR256" s="370"/>
      <c r="AGS256" s="370"/>
      <c r="AGT256" s="370"/>
      <c r="AGU256" s="370"/>
      <c r="AGV256" s="370"/>
      <c r="AGW256" s="370"/>
      <c r="AGX256" s="370"/>
      <c r="AGY256" s="370"/>
      <c r="AGZ256" s="370"/>
      <c r="AHA256" s="370"/>
      <c r="AHB256" s="370"/>
      <c r="AHC256" s="370"/>
      <c r="AHD256" s="370"/>
      <c r="AHE256" s="370"/>
      <c r="AHF256" s="370"/>
      <c r="AHG256" s="370"/>
      <c r="AHH256" s="370"/>
      <c r="AHI256" s="370"/>
      <c r="AHJ256" s="370"/>
      <c r="AHK256" s="370"/>
      <c r="AHL256" s="370"/>
      <c r="AHM256" s="370"/>
      <c r="AHN256" s="370"/>
      <c r="AHO256" s="370"/>
      <c r="AHP256" s="370"/>
      <c r="AHQ256" s="370"/>
      <c r="AHR256" s="370"/>
      <c r="AHS256" s="370"/>
      <c r="AHT256" s="370"/>
      <c r="AHU256" s="370"/>
      <c r="AHV256" s="370"/>
      <c r="AHW256" s="370"/>
      <c r="AHX256" s="370"/>
      <c r="AHY256" s="370"/>
      <c r="AHZ256" s="370"/>
      <c r="AIA256" s="370"/>
      <c r="AIB256" s="370"/>
      <c r="AIC256" s="370"/>
      <c r="AID256" s="370"/>
      <c r="AIE256" s="370"/>
      <c r="AIF256" s="370"/>
      <c r="AIG256" s="370"/>
      <c r="AIH256" s="370"/>
      <c r="AII256" s="370"/>
      <c r="AIJ256" s="370"/>
      <c r="AIK256" s="370"/>
      <c r="AIL256" s="370"/>
      <c r="AIM256" s="370"/>
      <c r="AIN256" s="370"/>
      <c r="AIO256" s="370"/>
      <c r="AIP256" s="370"/>
      <c r="AIQ256" s="370"/>
      <c r="AIR256" s="370"/>
      <c r="AIS256" s="370"/>
      <c r="AIT256" s="370"/>
      <c r="AIU256" s="370"/>
      <c r="AIV256" s="370"/>
      <c r="AIW256" s="370"/>
      <c r="AIX256" s="370"/>
      <c r="AIY256" s="370"/>
      <c r="AIZ256" s="370"/>
      <c r="AJA256" s="370"/>
      <c r="AJB256" s="370"/>
      <c r="AJC256" s="370"/>
      <c r="AJD256" s="370"/>
      <c r="AJE256" s="370"/>
      <c r="AJF256" s="370"/>
      <c r="AJG256" s="370"/>
      <c r="AJH256" s="370"/>
      <c r="AJI256" s="370"/>
      <c r="AJJ256" s="370"/>
      <c r="AJK256" s="370"/>
      <c r="AJL256" s="370"/>
      <c r="AJM256" s="370"/>
      <c r="AJN256" s="370"/>
      <c r="AJO256" s="370"/>
      <c r="AJP256" s="370"/>
      <c r="AJQ256" s="370"/>
      <c r="AJR256" s="370"/>
      <c r="AJS256" s="370"/>
      <c r="AJT256" s="370"/>
      <c r="AJU256" s="370"/>
      <c r="AJV256" s="370"/>
      <c r="AJW256" s="370"/>
      <c r="AJX256" s="370"/>
      <c r="AJY256" s="370"/>
      <c r="AJZ256" s="370"/>
      <c r="AKA256" s="370"/>
      <c r="AKB256" s="370"/>
      <c r="AKC256" s="370"/>
      <c r="AKD256" s="370"/>
      <c r="AKE256" s="370"/>
      <c r="AKF256" s="370"/>
      <c r="AKG256" s="370"/>
      <c r="AKH256" s="370"/>
      <c r="AKI256" s="370"/>
      <c r="AKJ256" s="370"/>
      <c r="AKK256" s="370"/>
      <c r="AKL256" s="370"/>
      <c r="AKM256" s="370"/>
      <c r="AKN256" s="370"/>
      <c r="AKO256" s="370"/>
      <c r="AKP256" s="370"/>
      <c r="AKQ256" s="370"/>
      <c r="AKR256" s="370"/>
      <c r="AKS256" s="370"/>
      <c r="AKT256" s="370"/>
      <c r="AKU256" s="370"/>
      <c r="AKV256" s="370"/>
      <c r="AKW256" s="370"/>
      <c r="AKX256" s="370"/>
      <c r="AKY256" s="370"/>
      <c r="AKZ256" s="370"/>
      <c r="ALA256" s="370"/>
      <c r="ALB256" s="370"/>
      <c r="ALC256" s="370"/>
      <c r="ALD256" s="370"/>
      <c r="ALE256" s="370"/>
      <c r="ALF256" s="370"/>
      <c r="ALG256" s="370"/>
      <c r="ALH256" s="370"/>
      <c r="ALI256" s="370"/>
      <c r="ALJ256" s="370"/>
      <c r="ALK256" s="370"/>
      <c r="ALL256" s="370"/>
      <c r="ALM256" s="370"/>
      <c r="ALN256" s="370"/>
      <c r="ALO256" s="370"/>
      <c r="ALP256" s="370"/>
      <c r="ALQ256" s="370"/>
      <c r="ALR256" s="370"/>
      <c r="ALS256" s="370"/>
      <c r="ALT256" s="370"/>
      <c r="ALU256" s="370"/>
      <c r="ALV256" s="370"/>
      <c r="ALW256" s="370"/>
      <c r="ALX256" s="370"/>
      <c r="ALY256" s="370"/>
      <c r="ALZ256" s="370"/>
      <c r="AMA256" s="370"/>
      <c r="AMB256" s="370"/>
      <c r="AMC256" s="370"/>
      <c r="AMD256" s="370"/>
      <c r="AME256" s="370"/>
      <c r="AMF256" s="370"/>
      <c r="AMG256" s="370"/>
      <c r="AMH256" s="370"/>
      <c r="AMI256" s="370"/>
      <c r="AMJ256" s="370"/>
      <c r="AMK256" s="370"/>
      <c r="AML256" s="370"/>
      <c r="AMM256" s="370"/>
      <c r="AMN256" s="370"/>
      <c r="AMO256" s="370"/>
      <c r="AMP256" s="370"/>
      <c r="AMQ256" s="370"/>
      <c r="AMR256" s="370"/>
      <c r="AMS256" s="370"/>
      <c r="AMT256" s="370"/>
      <c r="AMU256" s="370"/>
      <c r="AMV256" s="370"/>
      <c r="AMW256" s="370"/>
      <c r="AMX256" s="370"/>
      <c r="AMY256" s="370"/>
      <c r="AMZ256" s="370"/>
      <c r="ANA256" s="370"/>
      <c r="ANB256" s="370"/>
      <c r="ANC256" s="370"/>
      <c r="AND256" s="370"/>
      <c r="ANE256" s="370"/>
      <c r="ANF256" s="370"/>
      <c r="ANG256" s="370"/>
      <c r="ANH256" s="370"/>
      <c r="ANI256" s="370"/>
      <c r="ANJ256" s="370"/>
      <c r="ANK256" s="370"/>
      <c r="ANL256" s="370"/>
      <c r="ANM256" s="370"/>
      <c r="ANN256" s="370"/>
      <c r="ANO256" s="370"/>
      <c r="ANP256" s="370"/>
      <c r="ANQ256" s="370"/>
      <c r="ANR256" s="370"/>
      <c r="ANS256" s="370"/>
      <c r="ANT256" s="370"/>
      <c r="ANU256" s="370"/>
      <c r="ANV256" s="370"/>
      <c r="ANW256" s="370"/>
      <c r="ANX256" s="370"/>
      <c r="ANY256" s="370"/>
      <c r="ANZ256" s="370"/>
      <c r="AOA256" s="370"/>
      <c r="AOB256" s="370"/>
      <c r="AOC256" s="370"/>
      <c r="AOD256" s="370"/>
      <c r="AOE256" s="370"/>
      <c r="AOF256" s="370"/>
      <c r="AOG256" s="370"/>
      <c r="AOH256" s="370"/>
      <c r="AOI256" s="370"/>
      <c r="AOJ256" s="370"/>
      <c r="AOK256" s="370"/>
      <c r="AOL256" s="370"/>
      <c r="AOM256" s="370"/>
      <c r="AON256" s="370"/>
      <c r="AOO256" s="370"/>
      <c r="AOP256" s="370"/>
      <c r="AOQ256" s="370"/>
      <c r="AOR256" s="370"/>
      <c r="AOS256" s="370"/>
      <c r="AOT256" s="370"/>
      <c r="AOU256" s="370"/>
      <c r="AOV256" s="370"/>
      <c r="AOW256" s="370"/>
      <c r="AOX256" s="370"/>
      <c r="AOY256" s="370"/>
      <c r="AOZ256" s="370"/>
      <c r="APA256" s="370"/>
      <c r="APB256" s="370"/>
      <c r="APC256" s="370"/>
      <c r="APD256" s="370"/>
      <c r="APE256" s="370"/>
      <c r="APF256" s="370"/>
      <c r="APG256" s="370"/>
      <c r="APH256" s="370"/>
      <c r="API256" s="370"/>
      <c r="APJ256" s="370"/>
      <c r="APK256" s="370"/>
      <c r="APL256" s="370"/>
      <c r="APM256" s="370"/>
      <c r="APN256" s="370"/>
      <c r="APO256" s="370"/>
      <c r="APP256" s="370"/>
      <c r="APQ256" s="370"/>
      <c r="APR256" s="370"/>
      <c r="APS256" s="370"/>
      <c r="APT256" s="370"/>
      <c r="APU256" s="370"/>
      <c r="APV256" s="370"/>
      <c r="APW256" s="370"/>
      <c r="APX256" s="370"/>
      <c r="APY256" s="370"/>
      <c r="APZ256" s="370"/>
      <c r="AQA256" s="370"/>
      <c r="AQB256" s="370"/>
      <c r="AQC256" s="370"/>
      <c r="AQD256" s="370"/>
      <c r="AQE256" s="370"/>
      <c r="AQF256" s="370"/>
      <c r="AQG256" s="370"/>
      <c r="AQH256" s="370"/>
      <c r="AQI256" s="370"/>
      <c r="AQJ256" s="370"/>
      <c r="AQK256" s="370"/>
      <c r="AQL256" s="370"/>
      <c r="AQM256" s="370"/>
      <c r="AQN256" s="370"/>
      <c r="AQO256" s="370"/>
      <c r="AQP256" s="370"/>
      <c r="AQQ256" s="370"/>
      <c r="AQR256" s="370"/>
      <c r="AQS256" s="370"/>
      <c r="AQT256" s="370"/>
      <c r="AQU256" s="370"/>
      <c r="AQV256" s="370"/>
      <c r="AQW256" s="370"/>
      <c r="AQX256" s="370"/>
      <c r="AQY256" s="370"/>
      <c r="AQZ256" s="370"/>
      <c r="ARA256" s="370"/>
      <c r="ARB256" s="370"/>
      <c r="ARC256" s="370"/>
      <c r="ARD256" s="370"/>
      <c r="ARE256" s="370"/>
      <c r="ARF256" s="370"/>
      <c r="ARG256" s="370"/>
      <c r="ARH256" s="370"/>
      <c r="ARI256" s="370"/>
      <c r="ARJ256" s="370"/>
      <c r="ARK256" s="370"/>
      <c r="ARL256" s="370"/>
      <c r="ARM256" s="370"/>
      <c r="ARN256" s="370"/>
      <c r="ARO256" s="370"/>
      <c r="ARP256" s="370"/>
      <c r="ARQ256" s="370"/>
      <c r="ARR256" s="370"/>
      <c r="ARS256" s="370"/>
      <c r="ART256" s="370"/>
      <c r="ARU256" s="370"/>
      <c r="ARV256" s="370"/>
      <c r="ARW256" s="370"/>
      <c r="ARX256" s="370"/>
      <c r="ARY256" s="370"/>
      <c r="ARZ256" s="370"/>
      <c r="ASA256" s="370"/>
      <c r="ASB256" s="370"/>
      <c r="ASC256" s="370"/>
      <c r="ASD256" s="370"/>
      <c r="ASE256" s="370"/>
      <c r="ASF256" s="370"/>
      <c r="ASG256" s="370"/>
      <c r="ASH256" s="370"/>
      <c r="ASI256" s="370"/>
      <c r="ASJ256" s="370"/>
      <c r="ASK256" s="370"/>
      <c r="ASL256" s="370"/>
      <c r="ASM256" s="370"/>
      <c r="ASN256" s="370"/>
      <c r="ASO256" s="370"/>
      <c r="ASP256" s="370"/>
      <c r="ASQ256" s="370"/>
      <c r="ASR256" s="370"/>
      <c r="ASS256" s="370"/>
      <c r="AST256" s="370"/>
      <c r="ASU256" s="370"/>
      <c r="ASV256" s="370"/>
      <c r="ASW256" s="370"/>
      <c r="ASX256" s="370"/>
      <c r="ASY256" s="370"/>
      <c r="ASZ256" s="370"/>
      <c r="ATA256" s="370"/>
      <c r="ATB256" s="370"/>
      <c r="ATC256" s="370"/>
      <c r="ATD256" s="370"/>
      <c r="ATE256" s="370"/>
      <c r="ATF256" s="370"/>
      <c r="ATG256" s="370"/>
      <c r="ATH256" s="370"/>
      <c r="ATI256" s="370"/>
      <c r="ATJ256" s="370"/>
      <c r="ATK256" s="370"/>
      <c r="ATL256" s="370"/>
      <c r="ATM256" s="370"/>
      <c r="ATN256" s="370"/>
      <c r="ATO256" s="370"/>
      <c r="ATP256" s="370"/>
      <c r="ATQ256" s="370"/>
      <c r="ATR256" s="370"/>
      <c r="ATS256" s="370"/>
      <c r="ATT256" s="370"/>
      <c r="ATU256" s="370"/>
      <c r="ATV256" s="370"/>
      <c r="ATW256" s="370"/>
      <c r="ATX256" s="370"/>
      <c r="ATY256" s="370"/>
      <c r="ATZ256" s="370"/>
      <c r="AUA256" s="370"/>
      <c r="AUB256" s="370"/>
      <c r="AUC256" s="370"/>
      <c r="AUD256" s="370"/>
      <c r="AUE256" s="370"/>
      <c r="AUF256" s="370"/>
      <c r="AUG256" s="370"/>
      <c r="AUH256" s="370"/>
      <c r="AUI256" s="370"/>
      <c r="AUJ256" s="370"/>
      <c r="AUK256" s="370"/>
      <c r="AUL256" s="370"/>
      <c r="AUM256" s="370"/>
      <c r="AUN256" s="370"/>
      <c r="AUO256" s="370"/>
      <c r="AUP256" s="370"/>
      <c r="AUQ256" s="370"/>
      <c r="AUR256" s="370"/>
      <c r="AUS256" s="370"/>
      <c r="AUT256" s="370"/>
      <c r="AUU256" s="370"/>
      <c r="AUV256" s="370"/>
      <c r="AUW256" s="370"/>
      <c r="AUX256" s="370"/>
      <c r="AUY256" s="370"/>
      <c r="AUZ256" s="370"/>
      <c r="AVA256" s="370"/>
      <c r="AVB256" s="370"/>
      <c r="AVC256" s="370"/>
      <c r="AVD256" s="370"/>
      <c r="AVE256" s="370"/>
      <c r="AVF256" s="370"/>
      <c r="AVG256" s="370"/>
      <c r="AVH256" s="370"/>
      <c r="AVI256" s="370"/>
      <c r="AVJ256" s="370"/>
      <c r="AVK256" s="370"/>
      <c r="AVL256" s="370"/>
      <c r="AVM256" s="370"/>
      <c r="AVN256" s="370"/>
      <c r="AVO256" s="370"/>
      <c r="AVP256" s="370"/>
      <c r="AVQ256" s="370"/>
      <c r="AVR256" s="370"/>
      <c r="AVS256" s="370"/>
      <c r="AVT256" s="370"/>
      <c r="AVU256" s="370"/>
      <c r="AVV256" s="370"/>
      <c r="AVW256" s="370"/>
      <c r="AVX256" s="370"/>
      <c r="AVY256" s="370"/>
      <c r="AVZ256" s="370"/>
      <c r="AWA256" s="370"/>
      <c r="AWB256" s="370"/>
      <c r="AWC256" s="370"/>
      <c r="AWD256" s="370"/>
      <c r="AWE256" s="370"/>
      <c r="AWF256" s="370"/>
      <c r="AWG256" s="370"/>
      <c r="AWH256" s="370"/>
      <c r="AWI256" s="370"/>
      <c r="AWJ256" s="370"/>
      <c r="AWK256" s="370"/>
      <c r="AWL256" s="370"/>
      <c r="AWM256" s="370"/>
      <c r="AWN256" s="370"/>
      <c r="AWO256" s="370"/>
      <c r="AWP256" s="370"/>
      <c r="AWQ256" s="370"/>
      <c r="AWR256" s="370"/>
      <c r="AWS256" s="370"/>
      <c r="AWT256" s="370"/>
      <c r="AWU256" s="370"/>
      <c r="AWV256" s="370"/>
      <c r="AWW256" s="370"/>
      <c r="AWX256" s="370"/>
      <c r="AWY256" s="370"/>
      <c r="AWZ256" s="370"/>
      <c r="AXA256" s="370"/>
      <c r="AXB256" s="370"/>
      <c r="AXC256" s="370"/>
      <c r="AXD256" s="370"/>
      <c r="AXE256" s="370"/>
      <c r="AXF256" s="370"/>
      <c r="AXG256" s="370"/>
      <c r="AXH256" s="370"/>
      <c r="AXI256" s="370"/>
      <c r="AXJ256" s="370"/>
      <c r="AXK256" s="370"/>
      <c r="AXL256" s="370"/>
      <c r="AXM256" s="370"/>
      <c r="AXN256" s="370"/>
      <c r="AXO256" s="370"/>
      <c r="AXP256" s="370"/>
      <c r="AXQ256" s="370"/>
      <c r="AXR256" s="370"/>
      <c r="AXS256" s="370"/>
      <c r="AXT256" s="370"/>
      <c r="AXU256" s="370"/>
      <c r="AXV256" s="370"/>
      <c r="AXW256" s="370"/>
      <c r="AXX256" s="370"/>
      <c r="AXY256" s="370"/>
      <c r="AXZ256" s="370"/>
      <c r="AYA256" s="370"/>
      <c r="AYB256" s="370"/>
      <c r="AYC256" s="370"/>
      <c r="AYD256" s="370"/>
      <c r="AYE256" s="370"/>
      <c r="AYF256" s="370"/>
      <c r="AYG256" s="370"/>
      <c r="AYH256" s="370"/>
      <c r="AYI256" s="370"/>
      <c r="AYJ256" s="370"/>
      <c r="AYK256" s="370"/>
      <c r="AYL256" s="370"/>
      <c r="AYM256" s="370"/>
      <c r="AYN256" s="370"/>
      <c r="AYO256" s="370"/>
      <c r="AYP256" s="370"/>
      <c r="AYQ256" s="370"/>
      <c r="AYR256" s="370"/>
      <c r="AYS256" s="370"/>
      <c r="AYT256" s="370"/>
      <c r="AYU256" s="370"/>
      <c r="AYV256" s="370"/>
      <c r="AYW256" s="370"/>
      <c r="AYX256" s="370"/>
      <c r="AYY256" s="370"/>
      <c r="AYZ256" s="370"/>
      <c r="AZA256" s="370"/>
      <c r="AZB256" s="370"/>
      <c r="AZC256" s="370"/>
      <c r="AZD256" s="370"/>
      <c r="AZE256" s="370"/>
      <c r="AZF256" s="370"/>
      <c r="AZG256" s="370"/>
      <c r="AZH256" s="370"/>
      <c r="AZI256" s="370"/>
      <c r="AZJ256" s="370"/>
      <c r="AZK256" s="370"/>
      <c r="AZL256" s="370"/>
      <c r="AZM256" s="370"/>
      <c r="AZN256" s="370"/>
      <c r="AZO256" s="370"/>
      <c r="AZP256" s="370"/>
      <c r="AZQ256" s="370"/>
      <c r="AZR256" s="370"/>
      <c r="AZS256" s="370"/>
      <c r="AZT256" s="370"/>
      <c r="AZU256" s="370"/>
      <c r="AZV256" s="370"/>
      <c r="AZW256" s="370"/>
      <c r="AZX256" s="370"/>
      <c r="AZY256" s="370"/>
      <c r="AZZ256" s="370"/>
      <c r="BAA256" s="370"/>
      <c r="BAB256" s="370"/>
      <c r="BAC256" s="370"/>
      <c r="BAD256" s="370"/>
      <c r="BAE256" s="370"/>
      <c r="BAF256" s="370"/>
      <c r="BAG256" s="370"/>
      <c r="BAH256" s="370"/>
      <c r="BAI256" s="370"/>
      <c r="BAJ256" s="370"/>
      <c r="BAK256" s="370"/>
      <c r="BAL256" s="370"/>
      <c r="BAM256" s="370"/>
      <c r="BAN256" s="370"/>
      <c r="BAO256" s="370"/>
      <c r="BAP256" s="370"/>
      <c r="BAQ256" s="370"/>
      <c r="BAR256" s="370"/>
      <c r="BAS256" s="370"/>
      <c r="BAT256" s="370"/>
      <c r="BAU256" s="370"/>
      <c r="BAV256" s="370"/>
      <c r="BAW256" s="370"/>
      <c r="BAX256" s="370"/>
      <c r="BAY256" s="370"/>
      <c r="BAZ256" s="370"/>
      <c r="BBA256" s="370"/>
      <c r="BBB256" s="370"/>
      <c r="BBC256" s="370"/>
      <c r="BBD256" s="370"/>
      <c r="BBE256" s="370"/>
      <c r="BBF256" s="370"/>
      <c r="BBG256" s="370"/>
      <c r="BBH256" s="370"/>
      <c r="BBI256" s="370"/>
      <c r="BBJ256" s="370"/>
      <c r="BBK256" s="370"/>
      <c r="BBL256" s="370"/>
      <c r="BBM256" s="370"/>
      <c r="BBN256" s="370"/>
      <c r="BBO256" s="370"/>
      <c r="BBP256" s="370"/>
      <c r="BBQ256" s="370"/>
      <c r="BBR256" s="370"/>
      <c r="BBS256" s="370"/>
      <c r="BBT256" s="370"/>
      <c r="BBU256" s="370"/>
      <c r="BBV256" s="370"/>
      <c r="BBW256" s="370"/>
      <c r="BBX256" s="370"/>
      <c r="BBY256" s="370"/>
      <c r="BBZ256" s="370"/>
      <c r="BCA256" s="370"/>
      <c r="BCB256" s="370"/>
      <c r="BCC256" s="370"/>
      <c r="BCD256" s="370"/>
      <c r="BCE256" s="370"/>
      <c r="BCF256" s="370"/>
      <c r="BCG256" s="370"/>
      <c r="BCH256" s="370"/>
      <c r="BCI256" s="370"/>
      <c r="BCJ256" s="370"/>
      <c r="BCK256" s="370"/>
      <c r="BCL256" s="370"/>
      <c r="BCM256" s="370"/>
      <c r="BCN256" s="370"/>
      <c r="BCO256" s="370"/>
      <c r="BCP256" s="370"/>
      <c r="BCQ256" s="370"/>
      <c r="BCR256" s="370"/>
      <c r="BCS256" s="370"/>
      <c r="BCT256" s="370"/>
      <c r="BCU256" s="370"/>
      <c r="BCV256" s="370"/>
      <c r="BCW256" s="370"/>
      <c r="BCX256" s="370"/>
      <c r="BCY256" s="370"/>
      <c r="BCZ256" s="370"/>
      <c r="BDA256" s="370"/>
      <c r="BDB256" s="370"/>
      <c r="BDC256" s="370"/>
      <c r="BDD256" s="370"/>
      <c r="BDE256" s="370"/>
      <c r="BDF256" s="370"/>
      <c r="BDG256" s="370"/>
      <c r="BDH256" s="370"/>
      <c r="BDI256" s="370"/>
      <c r="BDJ256" s="370"/>
      <c r="BDK256" s="370"/>
      <c r="BDL256" s="370"/>
      <c r="BDM256" s="370"/>
      <c r="BDN256" s="370"/>
      <c r="BDO256" s="370"/>
      <c r="BDP256" s="370"/>
      <c r="BDQ256" s="370"/>
      <c r="BDR256" s="370"/>
      <c r="BDS256" s="370"/>
      <c r="BDT256" s="370"/>
      <c r="BDU256" s="370"/>
      <c r="BDV256" s="370"/>
      <c r="BDW256" s="370"/>
      <c r="BDX256" s="370"/>
      <c r="BDY256" s="370"/>
      <c r="BDZ256" s="370"/>
      <c r="BEA256" s="370"/>
      <c r="BEB256" s="370"/>
      <c r="BEC256" s="370"/>
      <c r="BED256" s="370"/>
      <c r="BEE256" s="370"/>
      <c r="BEF256" s="370"/>
      <c r="BEG256" s="370"/>
      <c r="BEH256" s="370"/>
      <c r="BEI256" s="370"/>
      <c r="BEJ256" s="370"/>
      <c r="BEK256" s="370"/>
      <c r="BEL256" s="370"/>
      <c r="BEM256" s="370"/>
      <c r="BEN256" s="370"/>
      <c r="BEO256" s="370"/>
      <c r="BEP256" s="370"/>
      <c r="BEQ256" s="370"/>
      <c r="BER256" s="370"/>
      <c r="BES256" s="370"/>
      <c r="BET256" s="370"/>
      <c r="BEU256" s="370"/>
      <c r="BEV256" s="370"/>
      <c r="BEW256" s="370"/>
      <c r="BEX256" s="370"/>
      <c r="BEY256" s="370"/>
      <c r="BEZ256" s="370"/>
      <c r="BFA256" s="370"/>
      <c r="BFB256" s="370"/>
      <c r="BFC256" s="370"/>
      <c r="BFD256" s="370"/>
      <c r="BFE256" s="370"/>
      <c r="BFF256" s="370"/>
      <c r="BFG256" s="370"/>
      <c r="BFH256" s="370"/>
      <c r="BFI256" s="370"/>
      <c r="BFJ256" s="370"/>
      <c r="BFK256" s="370"/>
      <c r="BFL256" s="370"/>
      <c r="BFM256" s="370"/>
      <c r="BFN256" s="370"/>
      <c r="BFO256" s="370"/>
      <c r="BFP256" s="370"/>
      <c r="BFQ256" s="370"/>
      <c r="BFR256" s="370"/>
      <c r="BFS256" s="370"/>
      <c r="BFT256" s="370"/>
      <c r="BFU256" s="370"/>
      <c r="BFV256" s="370"/>
      <c r="BFW256" s="370"/>
      <c r="BFX256" s="370"/>
      <c r="BFY256" s="370"/>
      <c r="BFZ256" s="370"/>
      <c r="BGA256" s="370"/>
      <c r="BGB256" s="370"/>
      <c r="BGC256" s="370"/>
      <c r="BGD256" s="370"/>
      <c r="BGE256" s="370"/>
      <c r="BGF256" s="370"/>
      <c r="BGG256" s="370"/>
      <c r="BGH256" s="370"/>
      <c r="BGI256" s="370"/>
      <c r="BGJ256" s="370"/>
      <c r="BGK256" s="370"/>
      <c r="BGL256" s="370"/>
      <c r="BGM256" s="370"/>
      <c r="BGN256" s="370"/>
      <c r="BGO256" s="370"/>
      <c r="BGP256" s="370"/>
      <c r="BGQ256" s="370"/>
      <c r="BGR256" s="370"/>
      <c r="BGS256" s="370"/>
      <c r="BGT256" s="370"/>
      <c r="BGU256" s="370"/>
      <c r="BGV256" s="370"/>
      <c r="BGW256" s="370"/>
      <c r="BGX256" s="370"/>
      <c r="BGY256" s="370"/>
      <c r="BGZ256" s="370"/>
      <c r="BHA256" s="370"/>
      <c r="BHB256" s="370"/>
      <c r="BHC256" s="370"/>
      <c r="BHD256" s="370"/>
      <c r="BHE256" s="370"/>
      <c r="BHF256" s="370"/>
      <c r="BHG256" s="370"/>
      <c r="BHH256" s="370"/>
      <c r="BHI256" s="370"/>
      <c r="BHJ256" s="370"/>
      <c r="BHK256" s="370"/>
      <c r="BHL256" s="370"/>
      <c r="BHM256" s="370"/>
      <c r="BHN256" s="370"/>
      <c r="BHO256" s="370"/>
      <c r="BHP256" s="370"/>
      <c r="BHQ256" s="370"/>
      <c r="BHR256" s="370"/>
      <c r="BHS256" s="370"/>
      <c r="BHT256" s="370"/>
      <c r="BHU256" s="370"/>
      <c r="BHV256" s="370"/>
      <c r="BHW256" s="370"/>
      <c r="BHX256" s="370"/>
      <c r="BHY256" s="370"/>
      <c r="BHZ256" s="370"/>
      <c r="BIA256" s="370"/>
      <c r="BIB256" s="370"/>
      <c r="BIC256" s="370"/>
      <c r="BID256" s="370"/>
      <c r="BIE256" s="370"/>
      <c r="BIF256" s="370"/>
      <c r="BIG256" s="370"/>
      <c r="BIH256" s="370"/>
      <c r="BII256" s="370"/>
      <c r="BIJ256" s="370"/>
      <c r="BIK256" s="370"/>
      <c r="BIL256" s="370"/>
      <c r="BIM256" s="370"/>
      <c r="BIN256" s="370"/>
      <c r="BIO256" s="370"/>
      <c r="BIP256" s="370"/>
      <c r="BIQ256" s="370"/>
      <c r="BIR256" s="370"/>
      <c r="BIS256" s="370"/>
      <c r="BIT256" s="370"/>
      <c r="BIU256" s="370"/>
      <c r="BIV256" s="370"/>
      <c r="BIW256" s="370"/>
      <c r="BIX256" s="370"/>
      <c r="BIY256" s="370"/>
      <c r="BIZ256" s="370"/>
      <c r="BJA256" s="370"/>
    </row>
    <row r="257" spans="1:1613" s="380" customFormat="1" ht="20.25" thickTop="1" thickBot="1" x14ac:dyDescent="0.35">
      <c r="A257" s="596" t="s">
        <v>286</v>
      </c>
      <c r="B257" s="597"/>
      <c r="C257" s="598"/>
      <c r="D257" s="411">
        <f t="shared" ref="D257:P257" si="43">SUM(D251,D232,D222,D218,D256)</f>
        <v>2190901.2700000005</v>
      </c>
      <c r="E257" s="411">
        <f t="shared" si="43"/>
        <v>2407064.98</v>
      </c>
      <c r="F257" s="411">
        <f t="shared" si="43"/>
        <v>2358326.4499999997</v>
      </c>
      <c r="G257" s="412">
        <f t="shared" si="43"/>
        <v>2328335.824</v>
      </c>
      <c r="H257" s="413">
        <f t="shared" si="43"/>
        <v>2150229</v>
      </c>
      <c r="I257" s="411">
        <f t="shared" si="43"/>
        <v>1004632.09</v>
      </c>
      <c r="J257" s="411">
        <f t="shared" si="43"/>
        <v>170122.28</v>
      </c>
      <c r="K257" s="411">
        <f t="shared" si="43"/>
        <v>159993.92199999996</v>
      </c>
      <c r="L257" s="411">
        <f t="shared" si="43"/>
        <v>173368.91999999998</v>
      </c>
      <c r="M257" s="411">
        <f t="shared" si="43"/>
        <v>328113.82</v>
      </c>
      <c r="N257" s="411">
        <f t="shared" si="43"/>
        <v>170332.99000000002</v>
      </c>
      <c r="O257" s="411">
        <f t="shared" si="43"/>
        <v>0</v>
      </c>
      <c r="P257" s="412">
        <f t="shared" si="43"/>
        <v>2006564.0220000001</v>
      </c>
      <c r="Q257" s="414">
        <f>SUM(Q251,Q232,Q222,Q218,Q256)</f>
        <v>2708329.92</v>
      </c>
      <c r="R257" s="378"/>
      <c r="S257" s="379"/>
      <c r="T257" s="379"/>
      <c r="U257" s="379"/>
      <c r="V257" s="379"/>
      <c r="W257" s="379"/>
      <c r="X257" s="379"/>
      <c r="Y257" s="379"/>
      <c r="Z257" s="379"/>
      <c r="AA257" s="379"/>
      <c r="AB257" s="379"/>
      <c r="AC257" s="379"/>
      <c r="AD257" s="379"/>
      <c r="AE257" s="379"/>
      <c r="AF257" s="379"/>
      <c r="AG257" s="379"/>
      <c r="AH257" s="379"/>
      <c r="AI257" s="379"/>
      <c r="AJ257" s="379"/>
      <c r="AK257" s="379"/>
      <c r="AL257" s="379"/>
      <c r="AM257" s="379"/>
      <c r="AN257" s="379"/>
      <c r="AO257" s="379"/>
      <c r="AP257" s="379"/>
      <c r="AQ257" s="379"/>
      <c r="AR257" s="379"/>
      <c r="AS257" s="379"/>
      <c r="AT257" s="379"/>
      <c r="AU257" s="379"/>
      <c r="AV257" s="379"/>
      <c r="AW257" s="379"/>
      <c r="AX257" s="379"/>
      <c r="AY257" s="379"/>
      <c r="AZ257" s="379"/>
      <c r="BA257" s="379"/>
      <c r="BB257" s="379"/>
      <c r="BC257" s="379"/>
      <c r="BD257" s="379"/>
      <c r="BE257" s="379"/>
      <c r="BF257" s="379"/>
      <c r="BG257" s="379"/>
      <c r="BH257" s="379"/>
      <c r="BI257" s="379"/>
      <c r="BJ257" s="379"/>
      <c r="BK257" s="379"/>
      <c r="BL257" s="379"/>
      <c r="BM257" s="379"/>
      <c r="BN257" s="379"/>
      <c r="BO257" s="379"/>
      <c r="BP257" s="379"/>
      <c r="BQ257" s="379"/>
      <c r="BR257" s="379"/>
      <c r="BS257" s="379"/>
      <c r="BT257" s="379"/>
      <c r="BU257" s="379"/>
      <c r="BV257" s="379"/>
      <c r="BW257" s="379"/>
      <c r="BX257" s="379"/>
      <c r="BY257" s="379"/>
      <c r="BZ257" s="379"/>
      <c r="CA257" s="379"/>
      <c r="CB257" s="379"/>
      <c r="CC257" s="379"/>
      <c r="CD257" s="379"/>
      <c r="CE257" s="379"/>
      <c r="CF257" s="379"/>
      <c r="CG257" s="379"/>
      <c r="CH257" s="379"/>
      <c r="CI257" s="379"/>
      <c r="CJ257" s="379"/>
      <c r="CK257" s="379"/>
      <c r="CL257" s="379"/>
      <c r="CM257" s="379"/>
      <c r="CN257" s="379"/>
      <c r="CO257" s="379"/>
      <c r="CP257" s="379"/>
      <c r="CQ257" s="379"/>
      <c r="CR257" s="379"/>
      <c r="CS257" s="379"/>
      <c r="CT257" s="379"/>
      <c r="CU257" s="379"/>
      <c r="CV257" s="379"/>
      <c r="CW257" s="379"/>
      <c r="CX257" s="379"/>
      <c r="CY257" s="379"/>
      <c r="CZ257" s="379"/>
      <c r="DA257" s="379"/>
      <c r="DB257" s="379"/>
      <c r="DC257" s="379"/>
      <c r="DD257" s="379"/>
      <c r="DE257" s="379"/>
      <c r="DF257" s="379"/>
      <c r="DG257" s="379"/>
      <c r="DH257" s="379"/>
      <c r="DI257" s="379"/>
      <c r="DJ257" s="379"/>
      <c r="DK257" s="379"/>
      <c r="DL257" s="379"/>
      <c r="DM257" s="379"/>
      <c r="DN257" s="379"/>
      <c r="DO257" s="379"/>
      <c r="DP257" s="379"/>
      <c r="DQ257" s="379"/>
      <c r="DR257" s="379"/>
      <c r="DS257" s="379"/>
      <c r="DT257" s="379"/>
      <c r="DU257" s="379"/>
      <c r="DV257" s="379"/>
      <c r="DW257" s="379"/>
      <c r="DX257" s="379"/>
      <c r="DY257" s="379"/>
      <c r="DZ257" s="379"/>
      <c r="EA257" s="379"/>
      <c r="EB257" s="379"/>
      <c r="EC257" s="379"/>
      <c r="ED257" s="379"/>
      <c r="EE257" s="379"/>
      <c r="EF257" s="379"/>
      <c r="EG257" s="379"/>
      <c r="EH257" s="379"/>
      <c r="EI257" s="379"/>
      <c r="EJ257" s="379"/>
      <c r="EK257" s="379"/>
      <c r="EL257" s="379"/>
      <c r="EM257" s="379"/>
      <c r="EN257" s="379"/>
      <c r="EO257" s="379"/>
      <c r="EP257" s="379"/>
      <c r="EQ257" s="379"/>
      <c r="ER257" s="379"/>
      <c r="ES257" s="379"/>
      <c r="ET257" s="379"/>
      <c r="EU257" s="379"/>
      <c r="EV257" s="379"/>
      <c r="EW257" s="379"/>
      <c r="EX257" s="379"/>
      <c r="EY257" s="379"/>
      <c r="EZ257" s="379"/>
      <c r="FA257" s="379"/>
      <c r="FB257" s="379"/>
      <c r="FC257" s="379"/>
      <c r="FD257" s="379"/>
      <c r="FE257" s="379"/>
      <c r="FF257" s="379"/>
      <c r="FG257" s="379"/>
      <c r="FH257" s="379"/>
      <c r="FI257" s="379"/>
      <c r="FJ257" s="379"/>
      <c r="FK257" s="379"/>
      <c r="FL257" s="379"/>
      <c r="FM257" s="379"/>
      <c r="FN257" s="379"/>
      <c r="FO257" s="379"/>
      <c r="FP257" s="379"/>
      <c r="FQ257" s="379"/>
      <c r="FR257" s="379"/>
      <c r="FS257" s="379"/>
      <c r="FT257" s="379"/>
      <c r="FU257" s="379"/>
      <c r="FV257" s="379"/>
      <c r="FW257" s="379"/>
      <c r="FX257" s="379"/>
      <c r="FY257" s="379"/>
      <c r="FZ257" s="379"/>
      <c r="GA257" s="379"/>
      <c r="GB257" s="379"/>
      <c r="GC257" s="379"/>
      <c r="GD257" s="379"/>
      <c r="GE257" s="379"/>
      <c r="GF257" s="379"/>
      <c r="GG257" s="379"/>
      <c r="GH257" s="379"/>
      <c r="GI257" s="379"/>
      <c r="GJ257" s="379"/>
      <c r="GK257" s="379"/>
      <c r="GL257" s="379"/>
      <c r="GM257" s="379"/>
      <c r="GN257" s="379"/>
      <c r="GO257" s="379"/>
      <c r="GP257" s="379"/>
      <c r="GQ257" s="379"/>
      <c r="GR257" s="379"/>
      <c r="GS257" s="379"/>
      <c r="GT257" s="379"/>
      <c r="GU257" s="379"/>
      <c r="GV257" s="379"/>
      <c r="GW257" s="379"/>
      <c r="GX257" s="379"/>
      <c r="GY257" s="379"/>
      <c r="GZ257" s="379"/>
      <c r="HA257" s="379"/>
      <c r="HB257" s="379"/>
      <c r="HC257" s="379"/>
      <c r="HD257" s="379"/>
      <c r="HE257" s="379"/>
      <c r="HF257" s="379"/>
      <c r="HG257" s="379"/>
      <c r="HH257" s="379"/>
      <c r="HI257" s="379"/>
      <c r="HJ257" s="379"/>
      <c r="HK257" s="379"/>
      <c r="HL257" s="379"/>
      <c r="HM257" s="379"/>
      <c r="HN257" s="379"/>
      <c r="HO257" s="379"/>
      <c r="HP257" s="379"/>
      <c r="HQ257" s="379"/>
      <c r="HR257" s="379"/>
      <c r="HS257" s="379"/>
      <c r="HT257" s="379"/>
      <c r="HU257" s="379"/>
      <c r="HV257" s="379"/>
      <c r="HW257" s="379"/>
      <c r="HX257" s="379"/>
      <c r="HY257" s="379"/>
      <c r="HZ257" s="379"/>
      <c r="IA257" s="379"/>
      <c r="IB257" s="379"/>
      <c r="IC257" s="379"/>
      <c r="ID257" s="379"/>
      <c r="IE257" s="379"/>
      <c r="IF257" s="379"/>
      <c r="IG257" s="379"/>
      <c r="IH257" s="379"/>
      <c r="II257" s="379"/>
      <c r="IJ257" s="379"/>
      <c r="IK257" s="379"/>
      <c r="IL257" s="379"/>
      <c r="IM257" s="379"/>
      <c r="IN257" s="379"/>
      <c r="IO257" s="379"/>
      <c r="IP257" s="379"/>
      <c r="IQ257" s="379"/>
      <c r="IR257" s="379"/>
      <c r="IS257" s="379"/>
      <c r="IT257" s="379"/>
      <c r="IU257" s="379"/>
      <c r="IV257" s="379"/>
      <c r="IW257" s="379"/>
      <c r="IX257" s="379"/>
      <c r="IY257" s="379"/>
      <c r="IZ257" s="379"/>
      <c r="JA257" s="379"/>
      <c r="JB257" s="379"/>
      <c r="JC257" s="379"/>
      <c r="JD257" s="379"/>
      <c r="JE257" s="379"/>
      <c r="JF257" s="379"/>
      <c r="JG257" s="379"/>
      <c r="JH257" s="379"/>
      <c r="JI257" s="379"/>
      <c r="JJ257" s="379"/>
      <c r="JK257" s="379"/>
      <c r="JL257" s="379"/>
      <c r="JM257" s="379"/>
      <c r="JN257" s="379"/>
      <c r="JO257" s="379"/>
      <c r="JP257" s="379"/>
      <c r="JQ257" s="379"/>
      <c r="JR257" s="379"/>
      <c r="JS257" s="379"/>
      <c r="JT257" s="379"/>
      <c r="JU257" s="379"/>
      <c r="JV257" s="379"/>
      <c r="JW257" s="379"/>
      <c r="JX257" s="379"/>
      <c r="JY257" s="379"/>
      <c r="JZ257" s="379"/>
      <c r="KA257" s="379"/>
      <c r="KB257" s="379"/>
      <c r="KC257" s="379"/>
      <c r="KD257" s="379"/>
      <c r="KE257" s="379"/>
      <c r="KF257" s="379"/>
      <c r="KG257" s="379"/>
      <c r="KH257" s="379"/>
      <c r="KI257" s="379"/>
      <c r="KJ257" s="379"/>
      <c r="KK257" s="379"/>
      <c r="KL257" s="379"/>
      <c r="KM257" s="379"/>
      <c r="KN257" s="379"/>
      <c r="KO257" s="379"/>
      <c r="KP257" s="379"/>
      <c r="KQ257" s="379"/>
      <c r="KR257" s="379"/>
      <c r="KS257" s="379"/>
      <c r="KT257" s="379"/>
      <c r="KU257" s="379"/>
      <c r="KV257" s="379"/>
      <c r="KW257" s="379"/>
      <c r="KX257" s="379"/>
      <c r="KY257" s="379"/>
      <c r="KZ257" s="379"/>
      <c r="LA257" s="379"/>
      <c r="LB257" s="379"/>
      <c r="LC257" s="379"/>
      <c r="LD257" s="379"/>
      <c r="LE257" s="379"/>
      <c r="LF257" s="379"/>
      <c r="LG257" s="379"/>
      <c r="LH257" s="379"/>
      <c r="LI257" s="379"/>
      <c r="LJ257" s="379"/>
      <c r="LK257" s="379"/>
      <c r="LL257" s="379"/>
      <c r="LM257" s="379"/>
      <c r="LN257" s="379"/>
      <c r="LO257" s="379"/>
      <c r="LP257" s="379"/>
      <c r="LQ257" s="379"/>
      <c r="LR257" s="379"/>
      <c r="LS257" s="379"/>
      <c r="LT257" s="379"/>
      <c r="LU257" s="379"/>
      <c r="LV257" s="379"/>
      <c r="LW257" s="379"/>
      <c r="LX257" s="379"/>
      <c r="LY257" s="379"/>
      <c r="LZ257" s="379"/>
      <c r="MA257" s="379"/>
      <c r="MB257" s="379"/>
      <c r="MC257" s="379"/>
      <c r="MD257" s="379"/>
      <c r="ME257" s="379"/>
      <c r="MF257" s="379"/>
      <c r="MG257" s="379"/>
      <c r="MH257" s="379"/>
      <c r="MI257" s="379"/>
      <c r="MJ257" s="379"/>
      <c r="MK257" s="379"/>
      <c r="ML257" s="379"/>
      <c r="MM257" s="379"/>
      <c r="MN257" s="379"/>
      <c r="MO257" s="379"/>
      <c r="MP257" s="379"/>
      <c r="MQ257" s="379"/>
      <c r="MR257" s="379"/>
      <c r="MS257" s="379"/>
      <c r="MT257" s="379"/>
      <c r="MU257" s="379"/>
      <c r="MV257" s="379"/>
      <c r="MW257" s="379"/>
      <c r="MX257" s="379"/>
      <c r="MY257" s="379"/>
      <c r="MZ257" s="379"/>
      <c r="NA257" s="379"/>
      <c r="NB257" s="379"/>
      <c r="NC257" s="379"/>
      <c r="ND257" s="379"/>
      <c r="NE257" s="379"/>
      <c r="NF257" s="379"/>
      <c r="NG257" s="379"/>
      <c r="NH257" s="379"/>
      <c r="NI257" s="379"/>
      <c r="NJ257" s="379"/>
      <c r="NK257" s="379"/>
      <c r="NL257" s="379"/>
      <c r="NM257" s="379"/>
      <c r="NN257" s="379"/>
      <c r="NO257" s="379"/>
      <c r="NP257" s="379"/>
      <c r="NQ257" s="379"/>
      <c r="NR257" s="379"/>
      <c r="NS257" s="379"/>
      <c r="NT257" s="379"/>
      <c r="NU257" s="379"/>
      <c r="NV257" s="379"/>
      <c r="NW257" s="379"/>
      <c r="NX257" s="379"/>
      <c r="NY257" s="379"/>
      <c r="NZ257" s="379"/>
      <c r="OA257" s="379"/>
      <c r="OB257" s="379"/>
      <c r="OC257" s="379"/>
      <c r="OD257" s="379"/>
      <c r="OE257" s="379"/>
      <c r="OF257" s="379"/>
      <c r="OG257" s="379"/>
      <c r="OH257" s="379"/>
      <c r="OI257" s="379"/>
      <c r="OJ257" s="379"/>
      <c r="OK257" s="379"/>
      <c r="OL257" s="379"/>
      <c r="OM257" s="379"/>
      <c r="ON257" s="379"/>
      <c r="OO257" s="379"/>
      <c r="OP257" s="379"/>
      <c r="OQ257" s="379"/>
      <c r="OR257" s="379"/>
      <c r="OS257" s="379"/>
      <c r="OT257" s="379"/>
      <c r="OU257" s="379"/>
      <c r="OV257" s="379"/>
      <c r="OW257" s="379"/>
      <c r="OX257" s="379"/>
      <c r="OY257" s="379"/>
      <c r="OZ257" s="379"/>
      <c r="PA257" s="379"/>
      <c r="PB257" s="379"/>
      <c r="PC257" s="379"/>
      <c r="PD257" s="379"/>
      <c r="PE257" s="379"/>
      <c r="PF257" s="379"/>
      <c r="PG257" s="379"/>
      <c r="PH257" s="379"/>
      <c r="PI257" s="379"/>
      <c r="PJ257" s="379"/>
      <c r="PK257" s="379"/>
      <c r="PL257" s="379"/>
      <c r="PM257" s="379"/>
      <c r="PN257" s="379"/>
      <c r="PO257" s="379"/>
      <c r="PP257" s="379"/>
      <c r="PQ257" s="379"/>
      <c r="PR257" s="379"/>
      <c r="PS257" s="379"/>
      <c r="PT257" s="379"/>
      <c r="PU257" s="379"/>
      <c r="PV257" s="379"/>
      <c r="PW257" s="379"/>
      <c r="PX257" s="379"/>
      <c r="PY257" s="379"/>
      <c r="PZ257" s="379"/>
      <c r="QA257" s="379"/>
      <c r="QB257" s="379"/>
      <c r="QC257" s="379"/>
      <c r="QD257" s="379"/>
      <c r="QE257" s="379"/>
      <c r="QF257" s="379"/>
      <c r="QG257" s="379"/>
      <c r="QH257" s="379"/>
      <c r="QI257" s="379"/>
      <c r="QJ257" s="379"/>
      <c r="QK257" s="379"/>
      <c r="QL257" s="379"/>
      <c r="QM257" s="379"/>
      <c r="QN257" s="379"/>
      <c r="QO257" s="379"/>
      <c r="QP257" s="379"/>
      <c r="QQ257" s="379"/>
      <c r="QR257" s="379"/>
      <c r="QS257" s="379"/>
      <c r="QT257" s="379"/>
      <c r="QU257" s="379"/>
      <c r="QV257" s="379"/>
      <c r="QW257" s="379"/>
      <c r="QX257" s="379"/>
      <c r="QY257" s="379"/>
      <c r="QZ257" s="379"/>
      <c r="RA257" s="379"/>
      <c r="RB257" s="379"/>
      <c r="RC257" s="379"/>
      <c r="RD257" s="379"/>
      <c r="RE257" s="379"/>
      <c r="RF257" s="379"/>
      <c r="RG257" s="379"/>
      <c r="RH257" s="379"/>
      <c r="RI257" s="379"/>
      <c r="RJ257" s="379"/>
      <c r="RK257" s="379"/>
      <c r="RL257" s="379"/>
      <c r="RM257" s="379"/>
      <c r="RN257" s="379"/>
      <c r="RO257" s="379"/>
      <c r="RP257" s="379"/>
      <c r="RQ257" s="379"/>
      <c r="RR257" s="379"/>
      <c r="RS257" s="379"/>
      <c r="RT257" s="379"/>
      <c r="RU257" s="379"/>
      <c r="RV257" s="379"/>
      <c r="RW257" s="379"/>
      <c r="RX257" s="379"/>
      <c r="RY257" s="379"/>
      <c r="RZ257" s="379"/>
      <c r="SA257" s="379"/>
      <c r="SB257" s="379"/>
      <c r="SC257" s="379"/>
      <c r="SD257" s="379"/>
      <c r="SE257" s="379"/>
      <c r="SF257" s="379"/>
      <c r="SG257" s="379"/>
      <c r="SH257" s="379"/>
      <c r="SI257" s="379"/>
      <c r="SJ257" s="379"/>
      <c r="SK257" s="379"/>
      <c r="SL257" s="379"/>
      <c r="SM257" s="379"/>
      <c r="SN257" s="379"/>
      <c r="SO257" s="379"/>
      <c r="SP257" s="379"/>
      <c r="SQ257" s="379"/>
      <c r="SR257" s="379"/>
      <c r="SS257" s="379"/>
      <c r="ST257" s="379"/>
      <c r="SU257" s="379"/>
      <c r="SV257" s="379"/>
      <c r="SW257" s="379"/>
      <c r="SX257" s="379"/>
      <c r="SY257" s="379"/>
      <c r="SZ257" s="379"/>
      <c r="TA257" s="379"/>
      <c r="TB257" s="379"/>
      <c r="TC257" s="379"/>
      <c r="TD257" s="379"/>
      <c r="TE257" s="379"/>
      <c r="TF257" s="379"/>
      <c r="TG257" s="379"/>
      <c r="TH257" s="379"/>
      <c r="TI257" s="379"/>
      <c r="TJ257" s="379"/>
      <c r="TK257" s="379"/>
      <c r="TL257" s="379"/>
      <c r="TM257" s="379"/>
      <c r="TN257" s="379"/>
      <c r="TO257" s="379"/>
      <c r="TP257" s="379"/>
      <c r="TQ257" s="379"/>
      <c r="TR257" s="379"/>
      <c r="TS257" s="379"/>
      <c r="TT257" s="379"/>
      <c r="TU257" s="379"/>
      <c r="TV257" s="379"/>
      <c r="TW257" s="379"/>
      <c r="TX257" s="379"/>
      <c r="TY257" s="379"/>
      <c r="TZ257" s="379"/>
      <c r="UA257" s="379"/>
      <c r="UB257" s="379"/>
      <c r="UC257" s="379"/>
      <c r="UD257" s="379"/>
      <c r="UE257" s="379"/>
      <c r="UF257" s="379"/>
      <c r="UG257" s="379"/>
      <c r="UH257" s="379"/>
      <c r="UI257" s="379"/>
      <c r="UJ257" s="379"/>
      <c r="UK257" s="379"/>
      <c r="UL257" s="379"/>
      <c r="UM257" s="379"/>
      <c r="UN257" s="379"/>
      <c r="UO257" s="379"/>
      <c r="UP257" s="379"/>
      <c r="UQ257" s="379"/>
      <c r="UR257" s="379"/>
      <c r="US257" s="379"/>
      <c r="UT257" s="379"/>
      <c r="UU257" s="379"/>
      <c r="UV257" s="379"/>
      <c r="UW257" s="379"/>
      <c r="UX257" s="379"/>
      <c r="UY257" s="379"/>
      <c r="UZ257" s="379"/>
      <c r="VA257" s="379"/>
      <c r="VB257" s="379"/>
      <c r="VC257" s="379"/>
      <c r="VD257" s="379"/>
      <c r="VE257" s="379"/>
      <c r="VF257" s="379"/>
      <c r="VG257" s="379"/>
      <c r="VH257" s="379"/>
      <c r="VI257" s="379"/>
      <c r="VJ257" s="379"/>
      <c r="VK257" s="379"/>
      <c r="VL257" s="379"/>
      <c r="VM257" s="379"/>
      <c r="VN257" s="379"/>
      <c r="VO257" s="379"/>
      <c r="VP257" s="379"/>
      <c r="VQ257" s="379"/>
      <c r="VR257" s="379"/>
      <c r="VS257" s="379"/>
      <c r="VT257" s="379"/>
      <c r="VU257" s="379"/>
      <c r="VV257" s="379"/>
      <c r="VW257" s="379"/>
      <c r="VX257" s="379"/>
      <c r="VY257" s="379"/>
      <c r="VZ257" s="379"/>
      <c r="WA257" s="379"/>
      <c r="WB257" s="379"/>
      <c r="WC257" s="379"/>
      <c r="WD257" s="379"/>
      <c r="WE257" s="379"/>
      <c r="WF257" s="379"/>
      <c r="WG257" s="379"/>
      <c r="WH257" s="379"/>
      <c r="WI257" s="379"/>
      <c r="WJ257" s="379"/>
      <c r="WK257" s="379"/>
      <c r="WL257" s="379"/>
      <c r="WM257" s="379"/>
      <c r="WN257" s="379"/>
      <c r="WO257" s="379"/>
      <c r="WP257" s="379"/>
      <c r="WQ257" s="379"/>
      <c r="WR257" s="379"/>
      <c r="WS257" s="379"/>
      <c r="WT257" s="379"/>
      <c r="WU257" s="379"/>
      <c r="WV257" s="379"/>
      <c r="WW257" s="379"/>
      <c r="WX257" s="379"/>
      <c r="WY257" s="379"/>
      <c r="WZ257" s="379"/>
      <c r="XA257" s="379"/>
      <c r="XB257" s="379"/>
      <c r="XC257" s="379"/>
      <c r="XD257" s="379"/>
      <c r="XE257" s="379"/>
      <c r="XF257" s="379"/>
      <c r="XG257" s="379"/>
      <c r="XH257" s="379"/>
      <c r="XI257" s="379"/>
      <c r="XJ257" s="379"/>
      <c r="XK257" s="379"/>
      <c r="XL257" s="379"/>
      <c r="XM257" s="379"/>
      <c r="XN257" s="379"/>
      <c r="XO257" s="379"/>
      <c r="XP257" s="379"/>
      <c r="XQ257" s="379"/>
      <c r="XR257" s="379"/>
      <c r="XS257" s="379"/>
      <c r="XT257" s="379"/>
      <c r="XU257" s="379"/>
      <c r="XV257" s="379"/>
      <c r="XW257" s="379"/>
      <c r="XX257" s="379"/>
      <c r="XY257" s="379"/>
      <c r="XZ257" s="379"/>
      <c r="YA257" s="379"/>
      <c r="YB257" s="379"/>
      <c r="YC257" s="379"/>
      <c r="YD257" s="379"/>
      <c r="YE257" s="379"/>
      <c r="YF257" s="379"/>
      <c r="YG257" s="379"/>
      <c r="YH257" s="379"/>
      <c r="YI257" s="379"/>
      <c r="YJ257" s="379"/>
      <c r="YK257" s="379"/>
      <c r="YL257" s="379"/>
      <c r="YM257" s="379"/>
      <c r="YN257" s="379"/>
      <c r="YO257" s="379"/>
      <c r="YP257" s="379"/>
      <c r="YQ257" s="379"/>
      <c r="YR257" s="379"/>
      <c r="YS257" s="379"/>
      <c r="YT257" s="379"/>
      <c r="YU257" s="379"/>
      <c r="YV257" s="379"/>
      <c r="YW257" s="379"/>
      <c r="YX257" s="379"/>
      <c r="YY257" s="379"/>
      <c r="YZ257" s="379"/>
      <c r="ZA257" s="379"/>
      <c r="ZB257" s="379"/>
      <c r="ZC257" s="379"/>
      <c r="ZD257" s="379"/>
      <c r="ZE257" s="379"/>
      <c r="ZF257" s="379"/>
      <c r="ZG257" s="379"/>
      <c r="ZH257" s="379"/>
      <c r="ZI257" s="379"/>
      <c r="ZJ257" s="379"/>
      <c r="ZK257" s="379"/>
      <c r="ZL257" s="379"/>
      <c r="ZM257" s="379"/>
      <c r="ZN257" s="379"/>
      <c r="ZO257" s="379"/>
      <c r="ZP257" s="379"/>
      <c r="ZQ257" s="379"/>
      <c r="ZR257" s="379"/>
      <c r="ZS257" s="379"/>
      <c r="ZT257" s="379"/>
      <c r="ZU257" s="379"/>
      <c r="ZV257" s="379"/>
      <c r="ZW257" s="379"/>
      <c r="ZX257" s="379"/>
      <c r="ZY257" s="379"/>
      <c r="ZZ257" s="379"/>
      <c r="AAA257" s="379"/>
      <c r="AAB257" s="379"/>
      <c r="AAC257" s="379"/>
      <c r="AAD257" s="379"/>
      <c r="AAE257" s="379"/>
      <c r="AAF257" s="379"/>
      <c r="AAG257" s="379"/>
      <c r="AAH257" s="379"/>
      <c r="AAI257" s="379"/>
      <c r="AAJ257" s="379"/>
      <c r="AAK257" s="379"/>
      <c r="AAL257" s="379"/>
      <c r="AAM257" s="379"/>
      <c r="AAN257" s="379"/>
      <c r="AAO257" s="379"/>
      <c r="AAP257" s="379"/>
      <c r="AAQ257" s="379"/>
      <c r="AAR257" s="379"/>
      <c r="AAS257" s="379"/>
      <c r="AAT257" s="379"/>
      <c r="AAU257" s="379"/>
      <c r="AAV257" s="379"/>
      <c r="AAW257" s="379"/>
      <c r="AAX257" s="379"/>
      <c r="AAY257" s="379"/>
      <c r="AAZ257" s="379"/>
      <c r="ABA257" s="379"/>
      <c r="ABB257" s="379"/>
      <c r="ABC257" s="379"/>
      <c r="ABD257" s="379"/>
      <c r="ABE257" s="379"/>
      <c r="ABF257" s="379"/>
      <c r="ABG257" s="379"/>
      <c r="ABH257" s="379"/>
      <c r="ABI257" s="379"/>
      <c r="ABJ257" s="379"/>
      <c r="ABK257" s="379"/>
      <c r="ABL257" s="379"/>
      <c r="ABM257" s="379"/>
      <c r="ABN257" s="379"/>
      <c r="ABO257" s="379"/>
      <c r="ABP257" s="379"/>
      <c r="ABQ257" s="379"/>
      <c r="ABR257" s="379"/>
      <c r="ABS257" s="379"/>
      <c r="ABT257" s="379"/>
      <c r="ABU257" s="379"/>
      <c r="ABV257" s="379"/>
      <c r="ABW257" s="379"/>
      <c r="ABX257" s="379"/>
      <c r="ABY257" s="379"/>
      <c r="ABZ257" s="379"/>
      <c r="ACA257" s="379"/>
      <c r="ACB257" s="379"/>
      <c r="ACC257" s="379"/>
      <c r="ACD257" s="379"/>
      <c r="ACE257" s="379"/>
      <c r="ACF257" s="379"/>
      <c r="ACG257" s="379"/>
      <c r="ACH257" s="379"/>
      <c r="ACI257" s="379"/>
      <c r="ACJ257" s="379"/>
      <c r="ACK257" s="379"/>
      <c r="ACL257" s="379"/>
      <c r="ACM257" s="379"/>
      <c r="ACN257" s="379"/>
      <c r="ACO257" s="379"/>
      <c r="ACP257" s="379"/>
      <c r="ACQ257" s="379"/>
      <c r="ACR257" s="379"/>
      <c r="ACS257" s="379"/>
      <c r="ACT257" s="379"/>
      <c r="ACU257" s="379"/>
      <c r="ACV257" s="379"/>
      <c r="ACW257" s="379"/>
      <c r="ACX257" s="379"/>
      <c r="ACY257" s="379"/>
      <c r="ACZ257" s="379"/>
      <c r="ADA257" s="379"/>
      <c r="ADB257" s="379"/>
      <c r="ADC257" s="379"/>
      <c r="ADD257" s="379"/>
      <c r="ADE257" s="379"/>
      <c r="ADF257" s="379"/>
      <c r="ADG257" s="379"/>
      <c r="ADH257" s="379"/>
      <c r="ADI257" s="379"/>
      <c r="ADJ257" s="379"/>
      <c r="ADK257" s="379"/>
      <c r="ADL257" s="379"/>
      <c r="ADM257" s="379"/>
      <c r="ADN257" s="379"/>
      <c r="ADO257" s="379"/>
      <c r="ADP257" s="379"/>
      <c r="ADQ257" s="379"/>
      <c r="ADR257" s="379"/>
      <c r="ADS257" s="379"/>
      <c r="ADT257" s="379"/>
      <c r="ADU257" s="379"/>
      <c r="ADV257" s="379"/>
      <c r="ADW257" s="379"/>
      <c r="ADX257" s="379"/>
      <c r="ADY257" s="379"/>
      <c r="ADZ257" s="379"/>
      <c r="AEA257" s="379"/>
      <c r="AEB257" s="379"/>
      <c r="AEC257" s="379"/>
      <c r="AED257" s="379"/>
      <c r="AEE257" s="379"/>
      <c r="AEF257" s="379"/>
      <c r="AEG257" s="379"/>
      <c r="AEH257" s="379"/>
      <c r="AEI257" s="379"/>
      <c r="AEJ257" s="379"/>
      <c r="AEK257" s="379"/>
      <c r="AEL257" s="379"/>
      <c r="AEM257" s="379"/>
      <c r="AEN257" s="379"/>
      <c r="AEO257" s="379"/>
      <c r="AEP257" s="379"/>
      <c r="AEQ257" s="379"/>
      <c r="AER257" s="379"/>
      <c r="AES257" s="379"/>
      <c r="AET257" s="379"/>
      <c r="AEU257" s="379"/>
      <c r="AEV257" s="379"/>
      <c r="AEW257" s="379"/>
      <c r="AEX257" s="379"/>
      <c r="AEY257" s="379"/>
      <c r="AEZ257" s="379"/>
      <c r="AFA257" s="379"/>
      <c r="AFB257" s="379"/>
      <c r="AFC257" s="379"/>
      <c r="AFD257" s="379"/>
      <c r="AFE257" s="379"/>
      <c r="AFF257" s="379"/>
      <c r="AFG257" s="379"/>
      <c r="AFH257" s="379"/>
      <c r="AFI257" s="379"/>
      <c r="AFJ257" s="379"/>
      <c r="AFK257" s="379"/>
      <c r="AFL257" s="379"/>
      <c r="AFM257" s="379"/>
      <c r="AFN257" s="379"/>
      <c r="AFO257" s="379"/>
      <c r="AFP257" s="379"/>
      <c r="AFQ257" s="379"/>
      <c r="AFR257" s="379"/>
      <c r="AFS257" s="379"/>
      <c r="AFT257" s="379"/>
      <c r="AFU257" s="379"/>
      <c r="AFV257" s="379"/>
      <c r="AFW257" s="379"/>
      <c r="AFX257" s="379"/>
      <c r="AFY257" s="379"/>
      <c r="AFZ257" s="379"/>
      <c r="AGA257" s="379"/>
      <c r="AGB257" s="379"/>
      <c r="AGC257" s="379"/>
      <c r="AGD257" s="379"/>
      <c r="AGE257" s="379"/>
      <c r="AGF257" s="379"/>
      <c r="AGG257" s="379"/>
      <c r="AGH257" s="379"/>
      <c r="AGI257" s="379"/>
      <c r="AGJ257" s="379"/>
      <c r="AGK257" s="379"/>
      <c r="AGL257" s="379"/>
      <c r="AGM257" s="379"/>
      <c r="AGN257" s="379"/>
      <c r="AGO257" s="379"/>
      <c r="AGP257" s="379"/>
      <c r="AGQ257" s="379"/>
      <c r="AGR257" s="379"/>
      <c r="AGS257" s="379"/>
      <c r="AGT257" s="379"/>
      <c r="AGU257" s="379"/>
      <c r="AGV257" s="379"/>
      <c r="AGW257" s="379"/>
      <c r="AGX257" s="379"/>
      <c r="AGY257" s="379"/>
      <c r="AGZ257" s="379"/>
      <c r="AHA257" s="379"/>
      <c r="AHB257" s="379"/>
      <c r="AHC257" s="379"/>
      <c r="AHD257" s="379"/>
      <c r="AHE257" s="379"/>
      <c r="AHF257" s="379"/>
      <c r="AHG257" s="379"/>
      <c r="AHH257" s="379"/>
      <c r="AHI257" s="379"/>
      <c r="AHJ257" s="379"/>
      <c r="AHK257" s="379"/>
      <c r="AHL257" s="379"/>
      <c r="AHM257" s="379"/>
      <c r="AHN257" s="379"/>
      <c r="AHO257" s="379"/>
      <c r="AHP257" s="379"/>
      <c r="AHQ257" s="379"/>
      <c r="AHR257" s="379"/>
      <c r="AHS257" s="379"/>
      <c r="AHT257" s="379"/>
      <c r="AHU257" s="379"/>
      <c r="AHV257" s="379"/>
      <c r="AHW257" s="379"/>
      <c r="AHX257" s="379"/>
      <c r="AHY257" s="379"/>
      <c r="AHZ257" s="379"/>
      <c r="AIA257" s="379"/>
      <c r="AIB257" s="379"/>
      <c r="AIC257" s="379"/>
      <c r="AID257" s="379"/>
      <c r="AIE257" s="379"/>
      <c r="AIF257" s="379"/>
      <c r="AIG257" s="379"/>
      <c r="AIH257" s="379"/>
      <c r="AII257" s="379"/>
      <c r="AIJ257" s="379"/>
      <c r="AIK257" s="379"/>
      <c r="AIL257" s="379"/>
      <c r="AIM257" s="379"/>
      <c r="AIN257" s="379"/>
      <c r="AIO257" s="379"/>
      <c r="AIP257" s="379"/>
      <c r="AIQ257" s="379"/>
      <c r="AIR257" s="379"/>
      <c r="AIS257" s="379"/>
      <c r="AIT257" s="379"/>
      <c r="AIU257" s="379"/>
      <c r="AIV257" s="379"/>
      <c r="AIW257" s="379"/>
      <c r="AIX257" s="379"/>
      <c r="AIY257" s="379"/>
      <c r="AIZ257" s="379"/>
      <c r="AJA257" s="379"/>
      <c r="AJB257" s="379"/>
      <c r="AJC257" s="379"/>
      <c r="AJD257" s="379"/>
      <c r="AJE257" s="379"/>
      <c r="AJF257" s="379"/>
      <c r="AJG257" s="379"/>
      <c r="AJH257" s="379"/>
      <c r="AJI257" s="379"/>
      <c r="AJJ257" s="379"/>
      <c r="AJK257" s="379"/>
      <c r="AJL257" s="379"/>
      <c r="AJM257" s="379"/>
      <c r="AJN257" s="379"/>
      <c r="AJO257" s="379"/>
      <c r="AJP257" s="379"/>
      <c r="AJQ257" s="379"/>
      <c r="AJR257" s="379"/>
      <c r="AJS257" s="379"/>
      <c r="AJT257" s="379"/>
      <c r="AJU257" s="379"/>
      <c r="AJV257" s="379"/>
      <c r="AJW257" s="379"/>
      <c r="AJX257" s="379"/>
      <c r="AJY257" s="379"/>
      <c r="AJZ257" s="379"/>
      <c r="AKA257" s="379"/>
      <c r="AKB257" s="379"/>
      <c r="AKC257" s="379"/>
      <c r="AKD257" s="379"/>
      <c r="AKE257" s="379"/>
      <c r="AKF257" s="379"/>
      <c r="AKG257" s="379"/>
      <c r="AKH257" s="379"/>
      <c r="AKI257" s="379"/>
      <c r="AKJ257" s="379"/>
      <c r="AKK257" s="379"/>
      <c r="AKL257" s="379"/>
      <c r="AKM257" s="379"/>
      <c r="AKN257" s="379"/>
      <c r="AKO257" s="379"/>
      <c r="AKP257" s="379"/>
      <c r="AKQ257" s="379"/>
      <c r="AKR257" s="379"/>
      <c r="AKS257" s="379"/>
      <c r="AKT257" s="379"/>
      <c r="AKU257" s="379"/>
      <c r="AKV257" s="379"/>
      <c r="AKW257" s="379"/>
      <c r="AKX257" s="379"/>
      <c r="AKY257" s="379"/>
      <c r="AKZ257" s="379"/>
      <c r="ALA257" s="379"/>
      <c r="ALB257" s="379"/>
      <c r="ALC257" s="379"/>
      <c r="ALD257" s="379"/>
      <c r="ALE257" s="379"/>
      <c r="ALF257" s="379"/>
      <c r="ALG257" s="379"/>
      <c r="ALH257" s="379"/>
      <c r="ALI257" s="379"/>
      <c r="ALJ257" s="379"/>
      <c r="ALK257" s="379"/>
      <c r="ALL257" s="379"/>
      <c r="ALM257" s="379"/>
      <c r="ALN257" s="379"/>
      <c r="ALO257" s="379"/>
      <c r="ALP257" s="379"/>
      <c r="ALQ257" s="379"/>
      <c r="ALR257" s="379"/>
      <c r="ALS257" s="379"/>
      <c r="ALT257" s="379"/>
      <c r="ALU257" s="379"/>
      <c r="ALV257" s="379"/>
      <c r="ALW257" s="379"/>
      <c r="ALX257" s="379"/>
      <c r="ALY257" s="379"/>
      <c r="ALZ257" s="379"/>
      <c r="AMA257" s="379"/>
      <c r="AMB257" s="379"/>
      <c r="AMC257" s="379"/>
      <c r="AMD257" s="379"/>
      <c r="AME257" s="379"/>
      <c r="AMF257" s="379"/>
      <c r="AMG257" s="379"/>
      <c r="AMH257" s="379"/>
      <c r="AMI257" s="379"/>
      <c r="AMJ257" s="379"/>
      <c r="AMK257" s="379"/>
      <c r="AML257" s="379"/>
      <c r="AMM257" s="379"/>
      <c r="AMN257" s="379"/>
      <c r="AMO257" s="379"/>
      <c r="AMP257" s="379"/>
      <c r="AMQ257" s="379"/>
      <c r="AMR257" s="379"/>
      <c r="AMS257" s="379"/>
      <c r="AMT257" s="379"/>
      <c r="AMU257" s="379"/>
      <c r="AMV257" s="379"/>
      <c r="AMW257" s="379"/>
      <c r="AMX257" s="379"/>
      <c r="AMY257" s="379"/>
      <c r="AMZ257" s="379"/>
      <c r="ANA257" s="379"/>
      <c r="ANB257" s="379"/>
      <c r="ANC257" s="379"/>
      <c r="AND257" s="379"/>
      <c r="ANE257" s="379"/>
      <c r="ANF257" s="379"/>
      <c r="ANG257" s="379"/>
      <c r="ANH257" s="379"/>
      <c r="ANI257" s="379"/>
      <c r="ANJ257" s="379"/>
      <c r="ANK257" s="379"/>
      <c r="ANL257" s="379"/>
      <c r="ANM257" s="379"/>
      <c r="ANN257" s="379"/>
      <c r="ANO257" s="379"/>
      <c r="ANP257" s="379"/>
      <c r="ANQ257" s="379"/>
      <c r="ANR257" s="379"/>
      <c r="ANS257" s="379"/>
      <c r="ANT257" s="379"/>
      <c r="ANU257" s="379"/>
      <c r="ANV257" s="379"/>
      <c r="ANW257" s="379"/>
      <c r="ANX257" s="379"/>
      <c r="ANY257" s="379"/>
      <c r="ANZ257" s="379"/>
      <c r="AOA257" s="379"/>
      <c r="AOB257" s="379"/>
      <c r="AOC257" s="379"/>
      <c r="AOD257" s="379"/>
      <c r="AOE257" s="379"/>
      <c r="AOF257" s="379"/>
      <c r="AOG257" s="379"/>
      <c r="AOH257" s="379"/>
      <c r="AOI257" s="379"/>
      <c r="AOJ257" s="379"/>
      <c r="AOK257" s="379"/>
      <c r="AOL257" s="379"/>
      <c r="AOM257" s="379"/>
      <c r="AON257" s="379"/>
      <c r="AOO257" s="379"/>
      <c r="AOP257" s="379"/>
      <c r="AOQ257" s="379"/>
      <c r="AOR257" s="379"/>
      <c r="AOS257" s="379"/>
      <c r="AOT257" s="379"/>
      <c r="AOU257" s="379"/>
      <c r="AOV257" s="379"/>
      <c r="AOW257" s="379"/>
      <c r="AOX257" s="379"/>
      <c r="AOY257" s="379"/>
      <c r="AOZ257" s="379"/>
      <c r="APA257" s="379"/>
      <c r="APB257" s="379"/>
      <c r="APC257" s="379"/>
      <c r="APD257" s="379"/>
      <c r="APE257" s="379"/>
      <c r="APF257" s="379"/>
      <c r="APG257" s="379"/>
      <c r="APH257" s="379"/>
      <c r="API257" s="379"/>
      <c r="APJ257" s="379"/>
      <c r="APK257" s="379"/>
      <c r="APL257" s="379"/>
      <c r="APM257" s="379"/>
      <c r="APN257" s="379"/>
      <c r="APO257" s="379"/>
      <c r="APP257" s="379"/>
      <c r="APQ257" s="379"/>
      <c r="APR257" s="379"/>
      <c r="APS257" s="379"/>
      <c r="APT257" s="379"/>
      <c r="APU257" s="379"/>
      <c r="APV257" s="379"/>
      <c r="APW257" s="379"/>
      <c r="APX257" s="379"/>
      <c r="APY257" s="379"/>
      <c r="APZ257" s="379"/>
      <c r="AQA257" s="379"/>
      <c r="AQB257" s="379"/>
      <c r="AQC257" s="379"/>
      <c r="AQD257" s="379"/>
      <c r="AQE257" s="379"/>
      <c r="AQF257" s="379"/>
      <c r="AQG257" s="379"/>
      <c r="AQH257" s="379"/>
      <c r="AQI257" s="379"/>
      <c r="AQJ257" s="379"/>
      <c r="AQK257" s="379"/>
      <c r="AQL257" s="379"/>
      <c r="AQM257" s="379"/>
      <c r="AQN257" s="379"/>
      <c r="AQO257" s="379"/>
      <c r="AQP257" s="379"/>
      <c r="AQQ257" s="379"/>
      <c r="AQR257" s="379"/>
      <c r="AQS257" s="379"/>
      <c r="AQT257" s="379"/>
      <c r="AQU257" s="379"/>
      <c r="AQV257" s="379"/>
      <c r="AQW257" s="379"/>
      <c r="AQX257" s="379"/>
      <c r="AQY257" s="379"/>
      <c r="AQZ257" s="379"/>
      <c r="ARA257" s="379"/>
      <c r="ARB257" s="379"/>
      <c r="ARC257" s="379"/>
      <c r="ARD257" s="379"/>
      <c r="ARE257" s="379"/>
      <c r="ARF257" s="379"/>
      <c r="ARG257" s="379"/>
      <c r="ARH257" s="379"/>
      <c r="ARI257" s="379"/>
      <c r="ARJ257" s="379"/>
      <c r="ARK257" s="379"/>
      <c r="ARL257" s="379"/>
      <c r="ARM257" s="379"/>
      <c r="ARN257" s="379"/>
      <c r="ARO257" s="379"/>
      <c r="ARP257" s="379"/>
      <c r="ARQ257" s="379"/>
      <c r="ARR257" s="379"/>
      <c r="ARS257" s="379"/>
      <c r="ART257" s="379"/>
      <c r="ARU257" s="379"/>
      <c r="ARV257" s="379"/>
      <c r="ARW257" s="379"/>
      <c r="ARX257" s="379"/>
      <c r="ARY257" s="379"/>
      <c r="ARZ257" s="379"/>
      <c r="ASA257" s="379"/>
      <c r="ASB257" s="379"/>
      <c r="ASC257" s="379"/>
      <c r="ASD257" s="379"/>
      <c r="ASE257" s="379"/>
      <c r="ASF257" s="379"/>
      <c r="ASG257" s="379"/>
      <c r="ASH257" s="379"/>
      <c r="ASI257" s="379"/>
      <c r="ASJ257" s="379"/>
      <c r="ASK257" s="379"/>
      <c r="ASL257" s="379"/>
      <c r="ASM257" s="379"/>
      <c r="ASN257" s="379"/>
      <c r="ASO257" s="379"/>
      <c r="ASP257" s="379"/>
      <c r="ASQ257" s="379"/>
      <c r="ASR257" s="379"/>
      <c r="ASS257" s="379"/>
      <c r="AST257" s="379"/>
      <c r="ASU257" s="379"/>
      <c r="ASV257" s="379"/>
      <c r="ASW257" s="379"/>
      <c r="ASX257" s="379"/>
      <c r="ASY257" s="379"/>
      <c r="ASZ257" s="379"/>
      <c r="ATA257" s="379"/>
      <c r="ATB257" s="379"/>
      <c r="ATC257" s="379"/>
      <c r="ATD257" s="379"/>
      <c r="ATE257" s="379"/>
      <c r="ATF257" s="379"/>
      <c r="ATG257" s="379"/>
      <c r="ATH257" s="379"/>
      <c r="ATI257" s="379"/>
      <c r="ATJ257" s="379"/>
      <c r="ATK257" s="379"/>
      <c r="ATL257" s="379"/>
      <c r="ATM257" s="379"/>
      <c r="ATN257" s="379"/>
      <c r="ATO257" s="379"/>
      <c r="ATP257" s="379"/>
      <c r="ATQ257" s="379"/>
      <c r="ATR257" s="379"/>
      <c r="ATS257" s="379"/>
      <c r="ATT257" s="379"/>
      <c r="ATU257" s="379"/>
      <c r="ATV257" s="379"/>
      <c r="ATW257" s="379"/>
      <c r="ATX257" s="379"/>
      <c r="ATY257" s="379"/>
      <c r="ATZ257" s="379"/>
      <c r="AUA257" s="379"/>
      <c r="AUB257" s="379"/>
      <c r="AUC257" s="379"/>
      <c r="AUD257" s="379"/>
      <c r="AUE257" s="379"/>
      <c r="AUF257" s="379"/>
      <c r="AUG257" s="379"/>
      <c r="AUH257" s="379"/>
      <c r="AUI257" s="379"/>
      <c r="AUJ257" s="379"/>
      <c r="AUK257" s="379"/>
      <c r="AUL257" s="379"/>
      <c r="AUM257" s="379"/>
      <c r="AUN257" s="379"/>
      <c r="AUO257" s="379"/>
      <c r="AUP257" s="379"/>
      <c r="AUQ257" s="379"/>
      <c r="AUR257" s="379"/>
      <c r="AUS257" s="379"/>
      <c r="AUT257" s="379"/>
      <c r="AUU257" s="379"/>
      <c r="AUV257" s="379"/>
      <c r="AUW257" s="379"/>
      <c r="AUX257" s="379"/>
      <c r="AUY257" s="379"/>
      <c r="AUZ257" s="379"/>
      <c r="AVA257" s="379"/>
      <c r="AVB257" s="379"/>
      <c r="AVC257" s="379"/>
      <c r="AVD257" s="379"/>
      <c r="AVE257" s="379"/>
      <c r="AVF257" s="379"/>
      <c r="AVG257" s="379"/>
      <c r="AVH257" s="379"/>
      <c r="AVI257" s="379"/>
      <c r="AVJ257" s="379"/>
      <c r="AVK257" s="379"/>
      <c r="AVL257" s="379"/>
      <c r="AVM257" s="379"/>
      <c r="AVN257" s="379"/>
      <c r="AVO257" s="379"/>
      <c r="AVP257" s="379"/>
      <c r="AVQ257" s="379"/>
      <c r="AVR257" s="379"/>
      <c r="AVS257" s="379"/>
      <c r="AVT257" s="379"/>
      <c r="AVU257" s="379"/>
      <c r="AVV257" s="379"/>
      <c r="AVW257" s="379"/>
      <c r="AVX257" s="379"/>
      <c r="AVY257" s="379"/>
      <c r="AVZ257" s="379"/>
      <c r="AWA257" s="379"/>
      <c r="AWB257" s="379"/>
      <c r="AWC257" s="379"/>
      <c r="AWD257" s="379"/>
      <c r="AWE257" s="379"/>
      <c r="AWF257" s="379"/>
      <c r="AWG257" s="379"/>
      <c r="AWH257" s="379"/>
      <c r="AWI257" s="379"/>
      <c r="AWJ257" s="379"/>
      <c r="AWK257" s="379"/>
      <c r="AWL257" s="379"/>
      <c r="AWM257" s="379"/>
      <c r="AWN257" s="379"/>
      <c r="AWO257" s="379"/>
      <c r="AWP257" s="379"/>
      <c r="AWQ257" s="379"/>
      <c r="AWR257" s="379"/>
      <c r="AWS257" s="379"/>
      <c r="AWT257" s="379"/>
      <c r="AWU257" s="379"/>
      <c r="AWV257" s="379"/>
      <c r="AWW257" s="379"/>
      <c r="AWX257" s="379"/>
      <c r="AWY257" s="379"/>
      <c r="AWZ257" s="379"/>
      <c r="AXA257" s="379"/>
      <c r="AXB257" s="379"/>
      <c r="AXC257" s="379"/>
      <c r="AXD257" s="379"/>
      <c r="AXE257" s="379"/>
      <c r="AXF257" s="379"/>
      <c r="AXG257" s="379"/>
      <c r="AXH257" s="379"/>
      <c r="AXI257" s="379"/>
      <c r="AXJ257" s="379"/>
      <c r="AXK257" s="379"/>
      <c r="AXL257" s="379"/>
      <c r="AXM257" s="379"/>
      <c r="AXN257" s="379"/>
      <c r="AXO257" s="379"/>
      <c r="AXP257" s="379"/>
      <c r="AXQ257" s="379"/>
      <c r="AXR257" s="379"/>
      <c r="AXS257" s="379"/>
      <c r="AXT257" s="379"/>
      <c r="AXU257" s="379"/>
      <c r="AXV257" s="379"/>
      <c r="AXW257" s="379"/>
      <c r="AXX257" s="379"/>
      <c r="AXY257" s="379"/>
      <c r="AXZ257" s="379"/>
      <c r="AYA257" s="379"/>
      <c r="AYB257" s="379"/>
      <c r="AYC257" s="379"/>
      <c r="AYD257" s="379"/>
      <c r="AYE257" s="379"/>
      <c r="AYF257" s="379"/>
      <c r="AYG257" s="379"/>
      <c r="AYH257" s="379"/>
      <c r="AYI257" s="379"/>
      <c r="AYJ257" s="379"/>
      <c r="AYK257" s="379"/>
      <c r="AYL257" s="379"/>
      <c r="AYM257" s="379"/>
      <c r="AYN257" s="379"/>
      <c r="AYO257" s="379"/>
      <c r="AYP257" s="379"/>
      <c r="AYQ257" s="379"/>
      <c r="AYR257" s="379"/>
      <c r="AYS257" s="379"/>
      <c r="AYT257" s="379"/>
      <c r="AYU257" s="379"/>
      <c r="AYV257" s="379"/>
      <c r="AYW257" s="379"/>
      <c r="AYX257" s="379"/>
      <c r="AYY257" s="379"/>
      <c r="AYZ257" s="379"/>
      <c r="AZA257" s="379"/>
      <c r="AZB257" s="379"/>
      <c r="AZC257" s="379"/>
      <c r="AZD257" s="379"/>
      <c r="AZE257" s="379"/>
      <c r="AZF257" s="379"/>
      <c r="AZG257" s="379"/>
      <c r="AZH257" s="379"/>
      <c r="AZI257" s="379"/>
      <c r="AZJ257" s="379"/>
      <c r="AZK257" s="379"/>
      <c r="AZL257" s="379"/>
      <c r="AZM257" s="379"/>
      <c r="AZN257" s="379"/>
      <c r="AZO257" s="379"/>
      <c r="AZP257" s="379"/>
      <c r="AZQ257" s="379"/>
      <c r="AZR257" s="379"/>
      <c r="AZS257" s="379"/>
      <c r="AZT257" s="379"/>
      <c r="AZU257" s="379"/>
      <c r="AZV257" s="379"/>
      <c r="AZW257" s="379"/>
      <c r="AZX257" s="379"/>
      <c r="AZY257" s="379"/>
      <c r="AZZ257" s="379"/>
      <c r="BAA257" s="379"/>
      <c r="BAB257" s="379"/>
      <c r="BAC257" s="379"/>
      <c r="BAD257" s="379"/>
      <c r="BAE257" s="379"/>
      <c r="BAF257" s="379"/>
      <c r="BAG257" s="379"/>
      <c r="BAH257" s="379"/>
      <c r="BAI257" s="379"/>
      <c r="BAJ257" s="379"/>
      <c r="BAK257" s="379"/>
      <c r="BAL257" s="379"/>
      <c r="BAM257" s="379"/>
      <c r="BAN257" s="379"/>
      <c r="BAO257" s="379"/>
      <c r="BAP257" s="379"/>
      <c r="BAQ257" s="379"/>
      <c r="BAR257" s="379"/>
      <c r="BAS257" s="379"/>
      <c r="BAT257" s="379"/>
      <c r="BAU257" s="379"/>
      <c r="BAV257" s="379"/>
      <c r="BAW257" s="379"/>
      <c r="BAX257" s="379"/>
      <c r="BAY257" s="379"/>
      <c r="BAZ257" s="379"/>
      <c r="BBA257" s="379"/>
      <c r="BBB257" s="379"/>
      <c r="BBC257" s="379"/>
      <c r="BBD257" s="379"/>
      <c r="BBE257" s="379"/>
      <c r="BBF257" s="379"/>
      <c r="BBG257" s="379"/>
      <c r="BBH257" s="379"/>
      <c r="BBI257" s="379"/>
      <c r="BBJ257" s="379"/>
      <c r="BBK257" s="379"/>
      <c r="BBL257" s="379"/>
      <c r="BBM257" s="379"/>
      <c r="BBN257" s="379"/>
      <c r="BBO257" s="379"/>
      <c r="BBP257" s="379"/>
      <c r="BBQ257" s="379"/>
      <c r="BBR257" s="379"/>
      <c r="BBS257" s="379"/>
      <c r="BBT257" s="379"/>
      <c r="BBU257" s="379"/>
      <c r="BBV257" s="379"/>
      <c r="BBW257" s="379"/>
      <c r="BBX257" s="379"/>
      <c r="BBY257" s="379"/>
      <c r="BBZ257" s="379"/>
      <c r="BCA257" s="379"/>
      <c r="BCB257" s="379"/>
      <c r="BCC257" s="379"/>
      <c r="BCD257" s="379"/>
      <c r="BCE257" s="379"/>
      <c r="BCF257" s="379"/>
      <c r="BCG257" s="379"/>
      <c r="BCH257" s="379"/>
      <c r="BCI257" s="379"/>
      <c r="BCJ257" s="379"/>
      <c r="BCK257" s="379"/>
      <c r="BCL257" s="379"/>
      <c r="BCM257" s="379"/>
      <c r="BCN257" s="379"/>
      <c r="BCO257" s="379"/>
      <c r="BCP257" s="379"/>
      <c r="BCQ257" s="379"/>
      <c r="BCR257" s="379"/>
      <c r="BCS257" s="379"/>
      <c r="BCT257" s="379"/>
      <c r="BCU257" s="379"/>
      <c r="BCV257" s="379"/>
      <c r="BCW257" s="379"/>
      <c r="BCX257" s="379"/>
      <c r="BCY257" s="379"/>
      <c r="BCZ257" s="379"/>
      <c r="BDA257" s="379"/>
      <c r="BDB257" s="379"/>
      <c r="BDC257" s="379"/>
      <c r="BDD257" s="379"/>
      <c r="BDE257" s="379"/>
      <c r="BDF257" s="379"/>
      <c r="BDG257" s="379"/>
      <c r="BDH257" s="379"/>
      <c r="BDI257" s="379"/>
      <c r="BDJ257" s="379"/>
      <c r="BDK257" s="379"/>
      <c r="BDL257" s="379"/>
      <c r="BDM257" s="379"/>
      <c r="BDN257" s="379"/>
      <c r="BDO257" s="379"/>
      <c r="BDP257" s="379"/>
      <c r="BDQ257" s="379"/>
      <c r="BDR257" s="379"/>
      <c r="BDS257" s="379"/>
      <c r="BDT257" s="379"/>
      <c r="BDU257" s="379"/>
      <c r="BDV257" s="379"/>
      <c r="BDW257" s="379"/>
      <c r="BDX257" s="379"/>
      <c r="BDY257" s="379"/>
      <c r="BDZ257" s="379"/>
      <c r="BEA257" s="379"/>
      <c r="BEB257" s="379"/>
      <c r="BEC257" s="379"/>
      <c r="BED257" s="379"/>
      <c r="BEE257" s="379"/>
      <c r="BEF257" s="379"/>
      <c r="BEG257" s="379"/>
      <c r="BEH257" s="379"/>
      <c r="BEI257" s="379"/>
      <c r="BEJ257" s="379"/>
      <c r="BEK257" s="379"/>
      <c r="BEL257" s="379"/>
      <c r="BEM257" s="379"/>
      <c r="BEN257" s="379"/>
      <c r="BEO257" s="379"/>
      <c r="BEP257" s="379"/>
      <c r="BEQ257" s="379"/>
      <c r="BER257" s="379"/>
      <c r="BES257" s="379"/>
      <c r="BET257" s="379"/>
      <c r="BEU257" s="379"/>
      <c r="BEV257" s="379"/>
      <c r="BEW257" s="379"/>
      <c r="BEX257" s="379"/>
      <c r="BEY257" s="379"/>
      <c r="BEZ257" s="379"/>
      <c r="BFA257" s="379"/>
      <c r="BFB257" s="379"/>
      <c r="BFC257" s="379"/>
      <c r="BFD257" s="379"/>
      <c r="BFE257" s="379"/>
      <c r="BFF257" s="379"/>
      <c r="BFG257" s="379"/>
      <c r="BFH257" s="379"/>
      <c r="BFI257" s="379"/>
      <c r="BFJ257" s="379"/>
      <c r="BFK257" s="379"/>
      <c r="BFL257" s="379"/>
      <c r="BFM257" s="379"/>
      <c r="BFN257" s="379"/>
      <c r="BFO257" s="379"/>
      <c r="BFP257" s="379"/>
      <c r="BFQ257" s="379"/>
      <c r="BFR257" s="379"/>
      <c r="BFS257" s="379"/>
      <c r="BFT257" s="379"/>
      <c r="BFU257" s="379"/>
      <c r="BFV257" s="379"/>
      <c r="BFW257" s="379"/>
      <c r="BFX257" s="379"/>
      <c r="BFY257" s="379"/>
      <c r="BFZ257" s="379"/>
      <c r="BGA257" s="379"/>
      <c r="BGB257" s="379"/>
      <c r="BGC257" s="379"/>
      <c r="BGD257" s="379"/>
      <c r="BGE257" s="379"/>
      <c r="BGF257" s="379"/>
      <c r="BGG257" s="379"/>
      <c r="BGH257" s="379"/>
      <c r="BGI257" s="379"/>
      <c r="BGJ257" s="379"/>
      <c r="BGK257" s="379"/>
      <c r="BGL257" s="379"/>
      <c r="BGM257" s="379"/>
      <c r="BGN257" s="379"/>
      <c r="BGO257" s="379"/>
      <c r="BGP257" s="379"/>
      <c r="BGQ257" s="379"/>
      <c r="BGR257" s="379"/>
      <c r="BGS257" s="379"/>
      <c r="BGT257" s="379"/>
      <c r="BGU257" s="379"/>
      <c r="BGV257" s="379"/>
      <c r="BGW257" s="379"/>
      <c r="BGX257" s="379"/>
      <c r="BGY257" s="379"/>
      <c r="BGZ257" s="379"/>
      <c r="BHA257" s="379"/>
      <c r="BHB257" s="379"/>
      <c r="BHC257" s="379"/>
      <c r="BHD257" s="379"/>
      <c r="BHE257" s="379"/>
      <c r="BHF257" s="379"/>
      <c r="BHG257" s="379"/>
      <c r="BHH257" s="379"/>
      <c r="BHI257" s="379"/>
      <c r="BHJ257" s="379"/>
      <c r="BHK257" s="379"/>
      <c r="BHL257" s="379"/>
      <c r="BHM257" s="379"/>
      <c r="BHN257" s="379"/>
      <c r="BHO257" s="379"/>
      <c r="BHP257" s="379"/>
      <c r="BHQ257" s="379"/>
      <c r="BHR257" s="379"/>
      <c r="BHS257" s="379"/>
      <c r="BHT257" s="379"/>
      <c r="BHU257" s="379"/>
      <c r="BHV257" s="379"/>
      <c r="BHW257" s="379"/>
      <c r="BHX257" s="379"/>
      <c r="BHY257" s="379"/>
      <c r="BHZ257" s="379"/>
      <c r="BIA257" s="379"/>
      <c r="BIB257" s="379"/>
      <c r="BIC257" s="379"/>
      <c r="BID257" s="379"/>
      <c r="BIE257" s="379"/>
      <c r="BIF257" s="379"/>
      <c r="BIG257" s="379"/>
      <c r="BIH257" s="379"/>
      <c r="BII257" s="379"/>
      <c r="BIJ257" s="379"/>
      <c r="BIK257" s="379"/>
      <c r="BIL257" s="379"/>
      <c r="BIM257" s="379"/>
      <c r="BIN257" s="379"/>
      <c r="BIO257" s="379"/>
      <c r="BIP257" s="379"/>
      <c r="BIQ257" s="379"/>
      <c r="BIR257" s="379"/>
      <c r="BIS257" s="379"/>
      <c r="BIT257" s="379"/>
      <c r="BIU257" s="379"/>
      <c r="BIV257" s="379"/>
      <c r="BIW257" s="379"/>
      <c r="BIX257" s="379"/>
      <c r="BIY257" s="379"/>
      <c r="BIZ257" s="379"/>
      <c r="BJA257" s="379"/>
    </row>
    <row r="258" spans="1:1613" ht="16.5" hidden="1" thickTop="1" thickBot="1" x14ac:dyDescent="0.3">
      <c r="A258" s="368"/>
      <c r="B258" s="247"/>
      <c r="C258" s="247"/>
      <c r="D258" s="247"/>
      <c r="E258" s="247"/>
      <c r="F258" s="247"/>
      <c r="G258" s="247"/>
      <c r="H258" s="247"/>
      <c r="I258" s="247"/>
      <c r="J258" s="247"/>
      <c r="K258" s="247"/>
      <c r="L258" s="247"/>
      <c r="M258" s="247"/>
      <c r="N258" s="247"/>
      <c r="O258" s="247"/>
      <c r="P258" s="40"/>
      <c r="Q258" s="247"/>
    </row>
    <row r="259" spans="1:1613" ht="16.5" hidden="1" customHeight="1" thickTop="1" thickBot="1" x14ac:dyDescent="0.3">
      <c r="A259" s="590"/>
      <c r="B259" s="591"/>
      <c r="C259" s="592"/>
      <c r="D259" s="580" t="s">
        <v>501</v>
      </c>
      <c r="E259" s="581"/>
      <c r="F259" s="581"/>
      <c r="G259" s="581"/>
      <c r="H259" s="581"/>
      <c r="I259" s="581"/>
      <c r="J259" s="581"/>
      <c r="K259" s="581"/>
      <c r="L259" s="581"/>
      <c r="M259" s="581"/>
      <c r="N259" s="581"/>
      <c r="O259" s="581"/>
      <c r="P259" s="581"/>
      <c r="Q259" s="582"/>
    </row>
    <row r="260" spans="1:1613" ht="16.5" hidden="1" customHeight="1" thickTop="1" thickBot="1" x14ac:dyDescent="0.3">
      <c r="A260" s="571" t="s">
        <v>309</v>
      </c>
      <c r="B260" s="572"/>
      <c r="C260" s="573"/>
      <c r="D260" s="583"/>
      <c r="E260" s="584"/>
      <c r="F260" s="584"/>
      <c r="G260" s="584"/>
      <c r="H260" s="584"/>
      <c r="I260" s="584"/>
      <c r="J260" s="584"/>
      <c r="K260" s="584"/>
      <c r="L260" s="584"/>
      <c r="M260" s="584"/>
      <c r="N260" s="584"/>
      <c r="O260" s="584"/>
      <c r="P260" s="584"/>
      <c r="Q260" s="585"/>
      <c r="R260" s="250"/>
    </row>
    <row r="261" spans="1:1613" ht="15.75" hidden="1" thickTop="1" x14ac:dyDescent="0.25">
      <c r="A261" s="127">
        <v>550</v>
      </c>
      <c r="B261" s="467">
        <v>5270</v>
      </c>
      <c r="C261" s="133" t="s">
        <v>312</v>
      </c>
      <c r="D261" s="24">
        <v>2860.6</v>
      </c>
      <c r="E261" s="24">
        <v>9372.61</v>
      </c>
      <c r="F261" s="24">
        <v>9065.86</v>
      </c>
      <c r="G261" s="31">
        <v>1872.05</v>
      </c>
      <c r="H261" s="23">
        <v>0</v>
      </c>
      <c r="I261" s="24">
        <v>0</v>
      </c>
      <c r="J261" s="24">
        <v>0</v>
      </c>
      <c r="K261" s="24">
        <v>0</v>
      </c>
      <c r="L261" s="24"/>
      <c r="M261" s="24"/>
      <c r="N261" s="24"/>
      <c r="O261" s="24"/>
      <c r="P261" s="31">
        <f t="shared" ref="P261:P270" si="44">SUM(I261:O261)</f>
        <v>0</v>
      </c>
      <c r="Q261" s="269"/>
      <c r="R261" s="250"/>
    </row>
    <row r="262" spans="1:1613" hidden="1" x14ac:dyDescent="0.25">
      <c r="A262" s="127">
        <v>550</v>
      </c>
      <c r="B262" s="467">
        <v>5275</v>
      </c>
      <c r="C262" s="133" t="s">
        <v>152</v>
      </c>
      <c r="D262" s="24">
        <v>9</v>
      </c>
      <c r="E262" s="24">
        <v>162.01</v>
      </c>
      <c r="F262" s="24">
        <v>6</v>
      </c>
      <c r="G262" s="31">
        <v>0</v>
      </c>
      <c r="H262" s="23">
        <v>0</v>
      </c>
      <c r="I262" s="24">
        <v>0</v>
      </c>
      <c r="J262" s="24">
        <v>0</v>
      </c>
      <c r="K262" s="24">
        <v>0</v>
      </c>
      <c r="L262" s="24"/>
      <c r="M262" s="24"/>
      <c r="N262" s="24"/>
      <c r="O262" s="24"/>
      <c r="P262" s="31">
        <f t="shared" si="44"/>
        <v>0</v>
      </c>
      <c r="Q262" s="269"/>
      <c r="R262" s="250"/>
    </row>
    <row r="263" spans="1:1613" hidden="1" x14ac:dyDescent="0.25">
      <c r="A263" s="127">
        <v>550</v>
      </c>
      <c r="B263" s="467">
        <v>5280</v>
      </c>
      <c r="C263" s="133" t="s">
        <v>153</v>
      </c>
      <c r="D263" s="24">
        <v>1043</v>
      </c>
      <c r="E263" s="24">
        <v>2709.06</v>
      </c>
      <c r="F263" s="24">
        <v>1512.32</v>
      </c>
      <c r="G263" s="31">
        <v>879.52</v>
      </c>
      <c r="H263" s="23">
        <v>0</v>
      </c>
      <c r="I263" s="24">
        <v>0</v>
      </c>
      <c r="J263" s="24">
        <v>0</v>
      </c>
      <c r="K263" s="24">
        <v>0</v>
      </c>
      <c r="L263" s="24"/>
      <c r="M263" s="24"/>
      <c r="N263" s="24"/>
      <c r="O263" s="24"/>
      <c r="P263" s="31">
        <f t="shared" si="44"/>
        <v>0</v>
      </c>
      <c r="Q263" s="269"/>
      <c r="R263" s="250"/>
    </row>
    <row r="264" spans="1:1613" hidden="1" x14ac:dyDescent="0.25">
      <c r="A264" s="127">
        <v>550</v>
      </c>
      <c r="B264" s="467">
        <v>5370</v>
      </c>
      <c r="C264" s="133" t="s">
        <v>154</v>
      </c>
      <c r="D264" s="24">
        <v>3122.75</v>
      </c>
      <c r="E264" s="24">
        <v>5837.9</v>
      </c>
      <c r="F264" s="24">
        <v>5691.29</v>
      </c>
      <c r="G264" s="31">
        <v>1895.32</v>
      </c>
      <c r="H264" s="23">
        <v>0</v>
      </c>
      <c r="I264" s="24">
        <v>0</v>
      </c>
      <c r="J264" s="24">
        <v>0</v>
      </c>
      <c r="K264" s="24">
        <v>0</v>
      </c>
      <c r="L264" s="24"/>
      <c r="M264" s="24"/>
      <c r="N264" s="24"/>
      <c r="O264" s="24"/>
      <c r="P264" s="31">
        <f t="shared" si="44"/>
        <v>0</v>
      </c>
      <c r="Q264" s="269"/>
      <c r="R264" s="250"/>
    </row>
    <row r="265" spans="1:1613" hidden="1" x14ac:dyDescent="0.25">
      <c r="A265" s="127">
        <v>550</v>
      </c>
      <c r="B265" s="467">
        <v>5400</v>
      </c>
      <c r="C265" s="133" t="s">
        <v>199</v>
      </c>
      <c r="D265" s="24">
        <v>2861.15</v>
      </c>
      <c r="E265" s="24">
        <v>5503.22</v>
      </c>
      <c r="F265" s="24">
        <v>5499.06</v>
      </c>
      <c r="G265" s="31">
        <v>1806.1</v>
      </c>
      <c r="H265" s="23">
        <v>0</v>
      </c>
      <c r="I265" s="24">
        <v>0</v>
      </c>
      <c r="J265" s="24">
        <v>0</v>
      </c>
      <c r="K265" s="24">
        <v>0</v>
      </c>
      <c r="L265" s="24"/>
      <c r="M265" s="24"/>
      <c r="N265" s="24"/>
      <c r="O265" s="24"/>
      <c r="P265" s="31">
        <f t="shared" si="44"/>
        <v>0</v>
      </c>
      <c r="Q265" s="269"/>
      <c r="R265" s="250"/>
    </row>
    <row r="266" spans="1:1613" hidden="1" x14ac:dyDescent="0.25">
      <c r="A266" s="127">
        <v>550</v>
      </c>
      <c r="B266" s="467">
        <v>5410</v>
      </c>
      <c r="C266" s="133" t="s">
        <v>156</v>
      </c>
      <c r="D266" s="24">
        <v>33175.199999999997</v>
      </c>
      <c r="E266" s="24">
        <v>75408.67</v>
      </c>
      <c r="F266" s="24">
        <v>75206.740000000005</v>
      </c>
      <c r="G266" s="31">
        <v>20396.98</v>
      </c>
      <c r="H266" s="23">
        <v>0</v>
      </c>
      <c r="I266" s="24">
        <v>0</v>
      </c>
      <c r="J266" s="24">
        <v>0</v>
      </c>
      <c r="K266" s="24">
        <v>0</v>
      </c>
      <c r="L266" s="24"/>
      <c r="M266" s="24"/>
      <c r="N266" s="24"/>
      <c r="O266" s="24"/>
      <c r="P266" s="31">
        <f t="shared" si="44"/>
        <v>0</v>
      </c>
      <c r="Q266" s="269"/>
      <c r="R266" s="250"/>
    </row>
    <row r="267" spans="1:1613" hidden="1" x14ac:dyDescent="0.25">
      <c r="A267" s="127">
        <v>550</v>
      </c>
      <c r="B267" s="467">
        <v>5411</v>
      </c>
      <c r="C267" s="133" t="s">
        <v>200</v>
      </c>
      <c r="D267" s="24">
        <v>9087.1200000000008</v>
      </c>
      <c r="E267" s="24">
        <v>0</v>
      </c>
      <c r="F267" s="24">
        <v>0</v>
      </c>
      <c r="G267" s="31">
        <v>0</v>
      </c>
      <c r="H267" s="23">
        <v>0</v>
      </c>
      <c r="I267" s="24">
        <v>0</v>
      </c>
      <c r="J267" s="24">
        <v>0</v>
      </c>
      <c r="K267" s="24">
        <v>0</v>
      </c>
      <c r="L267" s="24"/>
      <c r="M267" s="24"/>
      <c r="N267" s="24"/>
      <c r="O267" s="24"/>
      <c r="P267" s="31">
        <f t="shared" si="44"/>
        <v>0</v>
      </c>
      <c r="Q267" s="269"/>
      <c r="R267" s="250"/>
    </row>
    <row r="268" spans="1:1613" hidden="1" x14ac:dyDescent="0.25">
      <c r="A268" s="127">
        <v>550</v>
      </c>
      <c r="B268" s="467">
        <v>5412</v>
      </c>
      <c r="C268" s="133" t="s">
        <v>262</v>
      </c>
      <c r="D268" s="24">
        <v>0</v>
      </c>
      <c r="E268" s="24">
        <v>1271.69</v>
      </c>
      <c r="F268" s="24">
        <v>2180</v>
      </c>
      <c r="G268" s="31">
        <v>2180</v>
      </c>
      <c r="H268" s="23">
        <v>0</v>
      </c>
      <c r="I268" s="24">
        <v>0</v>
      </c>
      <c r="J268" s="24">
        <v>0</v>
      </c>
      <c r="K268" s="24">
        <v>0</v>
      </c>
      <c r="L268" s="24"/>
      <c r="M268" s="24"/>
      <c r="N268" s="24"/>
      <c r="O268" s="24"/>
      <c r="P268" s="31">
        <f t="shared" si="44"/>
        <v>0</v>
      </c>
      <c r="Q268" s="269"/>
      <c r="R268" s="250"/>
    </row>
    <row r="269" spans="1:1613" hidden="1" x14ac:dyDescent="0.25">
      <c r="A269" s="127">
        <v>550</v>
      </c>
      <c r="B269" s="467">
        <v>5413</v>
      </c>
      <c r="C269" s="133" t="s">
        <v>201</v>
      </c>
      <c r="D269" s="24">
        <v>0</v>
      </c>
      <c r="E269" s="24">
        <v>35</v>
      </c>
      <c r="F269" s="24">
        <v>95</v>
      </c>
      <c r="G269" s="31">
        <v>150</v>
      </c>
      <c r="H269" s="23">
        <v>0</v>
      </c>
      <c r="I269" s="24">
        <v>0</v>
      </c>
      <c r="J269" s="24">
        <v>0</v>
      </c>
      <c r="K269" s="24">
        <v>0</v>
      </c>
      <c r="L269" s="24"/>
      <c r="M269" s="24"/>
      <c r="N269" s="24"/>
      <c r="O269" s="24"/>
      <c r="P269" s="31">
        <f t="shared" si="44"/>
        <v>0</v>
      </c>
      <c r="Q269" s="269"/>
      <c r="R269" s="250"/>
    </row>
    <row r="270" spans="1:1613" ht="15.75" hidden="1" thickBot="1" x14ac:dyDescent="0.3">
      <c r="A270" s="127">
        <v>550</v>
      </c>
      <c r="B270" s="467">
        <v>5415</v>
      </c>
      <c r="C270" s="133" t="s">
        <v>351</v>
      </c>
      <c r="D270" s="24">
        <v>0</v>
      </c>
      <c r="E270" s="24">
        <v>0</v>
      </c>
      <c r="F270" s="24">
        <v>0</v>
      </c>
      <c r="G270" s="31">
        <v>0</v>
      </c>
      <c r="H270" s="23">
        <v>0</v>
      </c>
      <c r="I270" s="24">
        <v>0</v>
      </c>
      <c r="J270" s="24">
        <v>0</v>
      </c>
      <c r="K270" s="24">
        <v>0</v>
      </c>
      <c r="L270" s="24"/>
      <c r="M270" s="24"/>
      <c r="N270" s="24"/>
      <c r="O270" s="24"/>
      <c r="P270" s="31">
        <f t="shared" si="44"/>
        <v>0</v>
      </c>
      <c r="Q270" s="269"/>
      <c r="R270" s="250"/>
    </row>
    <row r="271" spans="1:1613" s="14" customFormat="1" ht="16.5" hidden="1" thickTop="1" thickBot="1" x14ac:dyDescent="0.3">
      <c r="A271" s="121"/>
      <c r="B271" s="122"/>
      <c r="C271" s="143" t="s">
        <v>310</v>
      </c>
      <c r="D271" s="124">
        <f t="shared" ref="D271:Q271" si="45">SUM(D261:D270)</f>
        <v>52158.82</v>
      </c>
      <c r="E271" s="124">
        <f t="shared" si="45"/>
        <v>100300.16</v>
      </c>
      <c r="F271" s="124">
        <f t="shared" si="45"/>
        <v>99256.27</v>
      </c>
      <c r="G271" s="125">
        <f t="shared" si="45"/>
        <v>29179.97</v>
      </c>
      <c r="H271" s="123">
        <f>SUM(H261:H270)</f>
        <v>0</v>
      </c>
      <c r="I271" s="124">
        <f t="shared" si="45"/>
        <v>0</v>
      </c>
      <c r="J271" s="124">
        <f t="shared" si="45"/>
        <v>0</v>
      </c>
      <c r="K271" s="124">
        <f t="shared" si="45"/>
        <v>0</v>
      </c>
      <c r="L271" s="124">
        <f t="shared" si="45"/>
        <v>0</v>
      </c>
      <c r="M271" s="124">
        <f t="shared" si="45"/>
        <v>0</v>
      </c>
      <c r="N271" s="124">
        <f t="shared" si="45"/>
        <v>0</v>
      </c>
      <c r="O271" s="124">
        <f t="shared" si="45"/>
        <v>0</v>
      </c>
      <c r="P271" s="125">
        <f t="shared" si="45"/>
        <v>0</v>
      </c>
      <c r="Q271" s="281">
        <f t="shared" si="45"/>
        <v>0</v>
      </c>
      <c r="R271" s="132"/>
      <c r="S271" s="370"/>
      <c r="T271" s="370"/>
      <c r="U271" s="370"/>
      <c r="V271" s="370"/>
      <c r="W271" s="370"/>
      <c r="X271" s="370"/>
      <c r="Y271" s="370"/>
      <c r="Z271" s="370"/>
      <c r="AA271" s="370"/>
      <c r="AB271" s="370"/>
      <c r="AC271" s="370"/>
      <c r="AD271" s="370"/>
      <c r="AE271" s="370"/>
      <c r="AF271" s="370"/>
      <c r="AG271" s="370"/>
      <c r="AH271" s="370"/>
      <c r="AI271" s="370"/>
      <c r="AJ271" s="370"/>
      <c r="AK271" s="370"/>
      <c r="AL271" s="370"/>
      <c r="AM271" s="370"/>
      <c r="AN271" s="370"/>
      <c r="AO271" s="370"/>
      <c r="AP271" s="370"/>
      <c r="AQ271" s="370"/>
      <c r="AR271" s="370"/>
      <c r="AS271" s="370"/>
      <c r="AT271" s="370"/>
      <c r="AU271" s="370"/>
      <c r="AV271" s="370"/>
      <c r="AW271" s="370"/>
      <c r="AX271" s="370"/>
      <c r="AY271" s="370"/>
      <c r="AZ271" s="370"/>
      <c r="BA271" s="370"/>
      <c r="BB271" s="370"/>
      <c r="BC271" s="370"/>
      <c r="BD271" s="370"/>
      <c r="BE271" s="370"/>
      <c r="BF271" s="370"/>
      <c r="BG271" s="370"/>
      <c r="BH271" s="370"/>
      <c r="BI271" s="370"/>
      <c r="BJ271" s="370"/>
      <c r="BK271" s="370"/>
      <c r="BL271" s="370"/>
      <c r="BM271" s="370"/>
      <c r="BN271" s="370"/>
      <c r="BO271" s="370"/>
      <c r="BP271" s="370"/>
      <c r="BQ271" s="370"/>
      <c r="BR271" s="370"/>
      <c r="BS271" s="370"/>
      <c r="BT271" s="370"/>
      <c r="BU271" s="370"/>
      <c r="BV271" s="370"/>
      <c r="BW271" s="370"/>
      <c r="BX271" s="370"/>
      <c r="BY271" s="370"/>
      <c r="BZ271" s="370"/>
      <c r="CA271" s="370"/>
      <c r="CB271" s="370"/>
      <c r="CC271" s="370"/>
      <c r="CD271" s="370"/>
      <c r="CE271" s="370"/>
      <c r="CF271" s="370"/>
      <c r="CG271" s="370"/>
      <c r="CH271" s="370"/>
      <c r="CI271" s="370"/>
      <c r="CJ271" s="370"/>
      <c r="CK271" s="370"/>
      <c r="CL271" s="370"/>
      <c r="CM271" s="370"/>
      <c r="CN271" s="370"/>
      <c r="CO271" s="370"/>
      <c r="CP271" s="370"/>
      <c r="CQ271" s="370"/>
      <c r="CR271" s="370"/>
      <c r="CS271" s="370"/>
      <c r="CT271" s="370"/>
      <c r="CU271" s="370"/>
      <c r="CV271" s="370"/>
      <c r="CW271" s="370"/>
      <c r="CX271" s="370"/>
      <c r="CY271" s="370"/>
      <c r="CZ271" s="370"/>
      <c r="DA271" s="370"/>
      <c r="DB271" s="370"/>
      <c r="DC271" s="370"/>
      <c r="DD271" s="370"/>
      <c r="DE271" s="370"/>
      <c r="DF271" s="370"/>
      <c r="DG271" s="370"/>
      <c r="DH271" s="370"/>
      <c r="DI271" s="370"/>
      <c r="DJ271" s="370"/>
      <c r="DK271" s="370"/>
      <c r="DL271" s="370"/>
      <c r="DM271" s="370"/>
      <c r="DN271" s="370"/>
      <c r="DO271" s="370"/>
      <c r="DP271" s="370"/>
      <c r="DQ271" s="370"/>
      <c r="DR271" s="370"/>
      <c r="DS271" s="370"/>
      <c r="DT271" s="370"/>
      <c r="DU271" s="370"/>
      <c r="DV271" s="370"/>
      <c r="DW271" s="370"/>
      <c r="DX271" s="370"/>
      <c r="DY271" s="370"/>
      <c r="DZ271" s="370"/>
      <c r="EA271" s="370"/>
      <c r="EB271" s="370"/>
      <c r="EC271" s="370"/>
      <c r="ED271" s="370"/>
      <c r="EE271" s="370"/>
      <c r="EF271" s="370"/>
      <c r="EG271" s="370"/>
      <c r="EH271" s="370"/>
      <c r="EI271" s="370"/>
      <c r="EJ271" s="370"/>
      <c r="EK271" s="370"/>
      <c r="EL271" s="370"/>
      <c r="EM271" s="370"/>
      <c r="EN271" s="370"/>
      <c r="EO271" s="370"/>
      <c r="EP271" s="370"/>
      <c r="EQ271" s="370"/>
      <c r="ER271" s="370"/>
      <c r="ES271" s="370"/>
      <c r="ET271" s="370"/>
      <c r="EU271" s="370"/>
      <c r="EV271" s="370"/>
      <c r="EW271" s="370"/>
      <c r="EX271" s="370"/>
      <c r="EY271" s="370"/>
      <c r="EZ271" s="370"/>
      <c r="FA271" s="370"/>
      <c r="FB271" s="370"/>
      <c r="FC271" s="370"/>
      <c r="FD271" s="370"/>
      <c r="FE271" s="370"/>
      <c r="FF271" s="370"/>
      <c r="FG271" s="370"/>
      <c r="FH271" s="370"/>
      <c r="FI271" s="370"/>
      <c r="FJ271" s="370"/>
      <c r="FK271" s="370"/>
      <c r="FL271" s="370"/>
      <c r="FM271" s="370"/>
      <c r="FN271" s="370"/>
      <c r="FO271" s="370"/>
      <c r="FP271" s="370"/>
      <c r="FQ271" s="370"/>
      <c r="FR271" s="370"/>
      <c r="FS271" s="370"/>
      <c r="FT271" s="370"/>
      <c r="FU271" s="370"/>
      <c r="FV271" s="370"/>
      <c r="FW271" s="370"/>
      <c r="FX271" s="370"/>
      <c r="FY271" s="370"/>
      <c r="FZ271" s="370"/>
      <c r="GA271" s="370"/>
      <c r="GB271" s="370"/>
      <c r="GC271" s="370"/>
      <c r="GD271" s="370"/>
      <c r="GE271" s="370"/>
      <c r="GF271" s="370"/>
      <c r="GG271" s="370"/>
      <c r="GH271" s="370"/>
      <c r="GI271" s="370"/>
      <c r="GJ271" s="370"/>
      <c r="GK271" s="370"/>
      <c r="GL271" s="370"/>
      <c r="GM271" s="370"/>
      <c r="GN271" s="370"/>
      <c r="GO271" s="370"/>
      <c r="GP271" s="370"/>
      <c r="GQ271" s="370"/>
      <c r="GR271" s="370"/>
      <c r="GS271" s="370"/>
      <c r="GT271" s="370"/>
      <c r="GU271" s="370"/>
      <c r="GV271" s="370"/>
      <c r="GW271" s="370"/>
      <c r="GX271" s="370"/>
      <c r="GY271" s="370"/>
      <c r="GZ271" s="370"/>
      <c r="HA271" s="370"/>
      <c r="HB271" s="370"/>
      <c r="HC271" s="370"/>
      <c r="HD271" s="370"/>
      <c r="HE271" s="370"/>
      <c r="HF271" s="370"/>
      <c r="HG271" s="370"/>
      <c r="HH271" s="370"/>
      <c r="HI271" s="370"/>
      <c r="HJ271" s="370"/>
      <c r="HK271" s="370"/>
      <c r="HL271" s="370"/>
      <c r="HM271" s="370"/>
      <c r="HN271" s="370"/>
      <c r="HO271" s="370"/>
      <c r="HP271" s="370"/>
      <c r="HQ271" s="370"/>
      <c r="HR271" s="370"/>
      <c r="HS271" s="370"/>
      <c r="HT271" s="370"/>
      <c r="HU271" s="370"/>
      <c r="HV271" s="370"/>
      <c r="HW271" s="370"/>
      <c r="HX271" s="370"/>
      <c r="HY271" s="370"/>
      <c r="HZ271" s="370"/>
      <c r="IA271" s="370"/>
      <c r="IB271" s="370"/>
      <c r="IC271" s="370"/>
      <c r="ID271" s="370"/>
      <c r="IE271" s="370"/>
      <c r="IF271" s="370"/>
      <c r="IG271" s="370"/>
      <c r="IH271" s="370"/>
      <c r="II271" s="370"/>
      <c r="IJ271" s="370"/>
      <c r="IK271" s="370"/>
      <c r="IL271" s="370"/>
      <c r="IM271" s="370"/>
      <c r="IN271" s="370"/>
      <c r="IO271" s="370"/>
      <c r="IP271" s="370"/>
      <c r="IQ271" s="370"/>
      <c r="IR271" s="370"/>
      <c r="IS271" s="370"/>
      <c r="IT271" s="370"/>
      <c r="IU271" s="370"/>
      <c r="IV271" s="370"/>
      <c r="IW271" s="370"/>
      <c r="IX271" s="370"/>
      <c r="IY271" s="370"/>
      <c r="IZ271" s="370"/>
      <c r="JA271" s="370"/>
      <c r="JB271" s="370"/>
      <c r="JC271" s="370"/>
      <c r="JD271" s="370"/>
      <c r="JE271" s="370"/>
      <c r="JF271" s="370"/>
      <c r="JG271" s="370"/>
      <c r="JH271" s="370"/>
      <c r="JI271" s="370"/>
      <c r="JJ271" s="370"/>
      <c r="JK271" s="370"/>
      <c r="JL271" s="370"/>
      <c r="JM271" s="370"/>
      <c r="JN271" s="370"/>
      <c r="JO271" s="370"/>
      <c r="JP271" s="370"/>
      <c r="JQ271" s="370"/>
      <c r="JR271" s="370"/>
      <c r="JS271" s="370"/>
      <c r="JT271" s="370"/>
      <c r="JU271" s="370"/>
      <c r="JV271" s="370"/>
      <c r="JW271" s="370"/>
      <c r="JX271" s="370"/>
      <c r="JY271" s="370"/>
      <c r="JZ271" s="370"/>
      <c r="KA271" s="370"/>
      <c r="KB271" s="370"/>
      <c r="KC271" s="370"/>
      <c r="KD271" s="370"/>
      <c r="KE271" s="370"/>
      <c r="KF271" s="370"/>
      <c r="KG271" s="370"/>
      <c r="KH271" s="370"/>
      <c r="KI271" s="370"/>
      <c r="KJ271" s="370"/>
      <c r="KK271" s="370"/>
      <c r="KL271" s="370"/>
      <c r="KM271" s="370"/>
      <c r="KN271" s="370"/>
      <c r="KO271" s="370"/>
      <c r="KP271" s="370"/>
      <c r="KQ271" s="370"/>
      <c r="KR271" s="370"/>
      <c r="KS271" s="370"/>
      <c r="KT271" s="370"/>
      <c r="KU271" s="370"/>
      <c r="KV271" s="370"/>
      <c r="KW271" s="370"/>
      <c r="KX271" s="370"/>
      <c r="KY271" s="370"/>
      <c r="KZ271" s="370"/>
      <c r="LA271" s="370"/>
      <c r="LB271" s="370"/>
      <c r="LC271" s="370"/>
      <c r="LD271" s="370"/>
      <c r="LE271" s="370"/>
      <c r="LF271" s="370"/>
      <c r="LG271" s="370"/>
      <c r="LH271" s="370"/>
      <c r="LI271" s="370"/>
      <c r="LJ271" s="370"/>
      <c r="LK271" s="370"/>
      <c r="LL271" s="370"/>
      <c r="LM271" s="370"/>
      <c r="LN271" s="370"/>
      <c r="LO271" s="370"/>
      <c r="LP271" s="370"/>
      <c r="LQ271" s="370"/>
      <c r="LR271" s="370"/>
      <c r="LS271" s="370"/>
      <c r="LT271" s="370"/>
      <c r="LU271" s="370"/>
      <c r="LV271" s="370"/>
      <c r="LW271" s="370"/>
      <c r="LX271" s="370"/>
      <c r="LY271" s="370"/>
      <c r="LZ271" s="370"/>
      <c r="MA271" s="370"/>
      <c r="MB271" s="370"/>
      <c r="MC271" s="370"/>
      <c r="MD271" s="370"/>
      <c r="ME271" s="370"/>
      <c r="MF271" s="370"/>
      <c r="MG271" s="370"/>
      <c r="MH271" s="370"/>
      <c r="MI271" s="370"/>
      <c r="MJ271" s="370"/>
      <c r="MK271" s="370"/>
      <c r="ML271" s="370"/>
      <c r="MM271" s="370"/>
      <c r="MN271" s="370"/>
      <c r="MO271" s="370"/>
      <c r="MP271" s="370"/>
      <c r="MQ271" s="370"/>
      <c r="MR271" s="370"/>
      <c r="MS271" s="370"/>
      <c r="MT271" s="370"/>
      <c r="MU271" s="370"/>
      <c r="MV271" s="370"/>
      <c r="MW271" s="370"/>
      <c r="MX271" s="370"/>
      <c r="MY271" s="370"/>
      <c r="MZ271" s="370"/>
      <c r="NA271" s="370"/>
      <c r="NB271" s="370"/>
      <c r="NC271" s="370"/>
      <c r="ND271" s="370"/>
      <c r="NE271" s="370"/>
      <c r="NF271" s="370"/>
      <c r="NG271" s="370"/>
      <c r="NH271" s="370"/>
      <c r="NI271" s="370"/>
      <c r="NJ271" s="370"/>
      <c r="NK271" s="370"/>
      <c r="NL271" s="370"/>
      <c r="NM271" s="370"/>
      <c r="NN271" s="370"/>
      <c r="NO271" s="370"/>
      <c r="NP271" s="370"/>
      <c r="NQ271" s="370"/>
      <c r="NR271" s="370"/>
      <c r="NS271" s="370"/>
      <c r="NT271" s="370"/>
      <c r="NU271" s="370"/>
      <c r="NV271" s="370"/>
      <c r="NW271" s="370"/>
      <c r="NX271" s="370"/>
      <c r="NY271" s="370"/>
      <c r="NZ271" s="370"/>
      <c r="OA271" s="370"/>
      <c r="OB271" s="370"/>
      <c r="OC271" s="370"/>
      <c r="OD271" s="370"/>
      <c r="OE271" s="370"/>
      <c r="OF271" s="370"/>
      <c r="OG271" s="370"/>
      <c r="OH271" s="370"/>
      <c r="OI271" s="370"/>
      <c r="OJ271" s="370"/>
      <c r="OK271" s="370"/>
      <c r="OL271" s="370"/>
      <c r="OM271" s="370"/>
      <c r="ON271" s="370"/>
      <c r="OO271" s="370"/>
      <c r="OP271" s="370"/>
      <c r="OQ271" s="370"/>
      <c r="OR271" s="370"/>
      <c r="OS271" s="370"/>
      <c r="OT271" s="370"/>
      <c r="OU271" s="370"/>
      <c r="OV271" s="370"/>
      <c r="OW271" s="370"/>
      <c r="OX271" s="370"/>
      <c r="OY271" s="370"/>
      <c r="OZ271" s="370"/>
      <c r="PA271" s="370"/>
      <c r="PB271" s="370"/>
      <c r="PC271" s="370"/>
      <c r="PD271" s="370"/>
      <c r="PE271" s="370"/>
      <c r="PF271" s="370"/>
      <c r="PG271" s="370"/>
      <c r="PH271" s="370"/>
      <c r="PI271" s="370"/>
      <c r="PJ271" s="370"/>
      <c r="PK271" s="370"/>
      <c r="PL271" s="370"/>
      <c r="PM271" s="370"/>
      <c r="PN271" s="370"/>
      <c r="PO271" s="370"/>
      <c r="PP271" s="370"/>
      <c r="PQ271" s="370"/>
      <c r="PR271" s="370"/>
      <c r="PS271" s="370"/>
      <c r="PT271" s="370"/>
      <c r="PU271" s="370"/>
      <c r="PV271" s="370"/>
      <c r="PW271" s="370"/>
      <c r="PX271" s="370"/>
      <c r="PY271" s="370"/>
      <c r="PZ271" s="370"/>
      <c r="QA271" s="370"/>
      <c r="QB271" s="370"/>
      <c r="QC271" s="370"/>
      <c r="QD271" s="370"/>
      <c r="QE271" s="370"/>
      <c r="QF271" s="370"/>
      <c r="QG271" s="370"/>
      <c r="QH271" s="370"/>
      <c r="QI271" s="370"/>
      <c r="QJ271" s="370"/>
      <c r="QK271" s="370"/>
      <c r="QL271" s="370"/>
      <c r="QM271" s="370"/>
      <c r="QN271" s="370"/>
      <c r="QO271" s="370"/>
      <c r="QP271" s="370"/>
      <c r="QQ271" s="370"/>
      <c r="QR271" s="370"/>
      <c r="QS271" s="370"/>
      <c r="QT271" s="370"/>
      <c r="QU271" s="370"/>
      <c r="QV271" s="370"/>
      <c r="QW271" s="370"/>
      <c r="QX271" s="370"/>
      <c r="QY271" s="370"/>
      <c r="QZ271" s="370"/>
      <c r="RA271" s="370"/>
      <c r="RB271" s="370"/>
      <c r="RC271" s="370"/>
      <c r="RD271" s="370"/>
      <c r="RE271" s="370"/>
      <c r="RF271" s="370"/>
      <c r="RG271" s="370"/>
      <c r="RH271" s="370"/>
      <c r="RI271" s="370"/>
      <c r="RJ271" s="370"/>
      <c r="RK271" s="370"/>
      <c r="RL271" s="370"/>
      <c r="RM271" s="370"/>
      <c r="RN271" s="370"/>
      <c r="RO271" s="370"/>
      <c r="RP271" s="370"/>
      <c r="RQ271" s="370"/>
      <c r="RR271" s="370"/>
      <c r="RS271" s="370"/>
      <c r="RT271" s="370"/>
      <c r="RU271" s="370"/>
      <c r="RV271" s="370"/>
      <c r="RW271" s="370"/>
      <c r="RX271" s="370"/>
      <c r="RY271" s="370"/>
      <c r="RZ271" s="370"/>
      <c r="SA271" s="370"/>
      <c r="SB271" s="370"/>
      <c r="SC271" s="370"/>
      <c r="SD271" s="370"/>
      <c r="SE271" s="370"/>
      <c r="SF271" s="370"/>
      <c r="SG271" s="370"/>
      <c r="SH271" s="370"/>
      <c r="SI271" s="370"/>
      <c r="SJ271" s="370"/>
      <c r="SK271" s="370"/>
      <c r="SL271" s="370"/>
      <c r="SM271" s="370"/>
      <c r="SN271" s="370"/>
      <c r="SO271" s="370"/>
      <c r="SP271" s="370"/>
      <c r="SQ271" s="370"/>
      <c r="SR271" s="370"/>
      <c r="SS271" s="370"/>
      <c r="ST271" s="370"/>
      <c r="SU271" s="370"/>
      <c r="SV271" s="370"/>
      <c r="SW271" s="370"/>
      <c r="SX271" s="370"/>
      <c r="SY271" s="370"/>
      <c r="SZ271" s="370"/>
      <c r="TA271" s="370"/>
      <c r="TB271" s="370"/>
      <c r="TC271" s="370"/>
      <c r="TD271" s="370"/>
      <c r="TE271" s="370"/>
      <c r="TF271" s="370"/>
      <c r="TG271" s="370"/>
      <c r="TH271" s="370"/>
      <c r="TI271" s="370"/>
      <c r="TJ271" s="370"/>
      <c r="TK271" s="370"/>
      <c r="TL271" s="370"/>
      <c r="TM271" s="370"/>
      <c r="TN271" s="370"/>
      <c r="TO271" s="370"/>
      <c r="TP271" s="370"/>
      <c r="TQ271" s="370"/>
      <c r="TR271" s="370"/>
      <c r="TS271" s="370"/>
      <c r="TT271" s="370"/>
      <c r="TU271" s="370"/>
      <c r="TV271" s="370"/>
      <c r="TW271" s="370"/>
      <c r="TX271" s="370"/>
      <c r="TY271" s="370"/>
      <c r="TZ271" s="370"/>
      <c r="UA271" s="370"/>
      <c r="UB271" s="370"/>
      <c r="UC271" s="370"/>
      <c r="UD271" s="370"/>
      <c r="UE271" s="370"/>
      <c r="UF271" s="370"/>
      <c r="UG271" s="370"/>
      <c r="UH271" s="370"/>
      <c r="UI271" s="370"/>
      <c r="UJ271" s="370"/>
      <c r="UK271" s="370"/>
      <c r="UL271" s="370"/>
      <c r="UM271" s="370"/>
      <c r="UN271" s="370"/>
      <c r="UO271" s="370"/>
      <c r="UP271" s="370"/>
      <c r="UQ271" s="370"/>
      <c r="UR271" s="370"/>
      <c r="US271" s="370"/>
      <c r="UT271" s="370"/>
      <c r="UU271" s="370"/>
      <c r="UV271" s="370"/>
      <c r="UW271" s="370"/>
      <c r="UX271" s="370"/>
      <c r="UY271" s="370"/>
      <c r="UZ271" s="370"/>
      <c r="VA271" s="370"/>
      <c r="VB271" s="370"/>
      <c r="VC271" s="370"/>
      <c r="VD271" s="370"/>
      <c r="VE271" s="370"/>
      <c r="VF271" s="370"/>
      <c r="VG271" s="370"/>
      <c r="VH271" s="370"/>
      <c r="VI271" s="370"/>
      <c r="VJ271" s="370"/>
      <c r="VK271" s="370"/>
      <c r="VL271" s="370"/>
      <c r="VM271" s="370"/>
      <c r="VN271" s="370"/>
      <c r="VO271" s="370"/>
      <c r="VP271" s="370"/>
      <c r="VQ271" s="370"/>
      <c r="VR271" s="370"/>
      <c r="VS271" s="370"/>
      <c r="VT271" s="370"/>
      <c r="VU271" s="370"/>
      <c r="VV271" s="370"/>
      <c r="VW271" s="370"/>
      <c r="VX271" s="370"/>
      <c r="VY271" s="370"/>
      <c r="VZ271" s="370"/>
      <c r="WA271" s="370"/>
      <c r="WB271" s="370"/>
      <c r="WC271" s="370"/>
      <c r="WD271" s="370"/>
      <c r="WE271" s="370"/>
      <c r="WF271" s="370"/>
      <c r="WG271" s="370"/>
      <c r="WH271" s="370"/>
      <c r="WI271" s="370"/>
      <c r="WJ271" s="370"/>
      <c r="WK271" s="370"/>
      <c r="WL271" s="370"/>
      <c r="WM271" s="370"/>
      <c r="WN271" s="370"/>
      <c r="WO271" s="370"/>
      <c r="WP271" s="370"/>
      <c r="WQ271" s="370"/>
      <c r="WR271" s="370"/>
      <c r="WS271" s="370"/>
      <c r="WT271" s="370"/>
      <c r="WU271" s="370"/>
      <c r="WV271" s="370"/>
      <c r="WW271" s="370"/>
      <c r="WX271" s="370"/>
      <c r="WY271" s="370"/>
      <c r="WZ271" s="370"/>
      <c r="XA271" s="370"/>
      <c r="XB271" s="370"/>
      <c r="XC271" s="370"/>
      <c r="XD271" s="370"/>
      <c r="XE271" s="370"/>
      <c r="XF271" s="370"/>
      <c r="XG271" s="370"/>
      <c r="XH271" s="370"/>
      <c r="XI271" s="370"/>
      <c r="XJ271" s="370"/>
      <c r="XK271" s="370"/>
      <c r="XL271" s="370"/>
      <c r="XM271" s="370"/>
      <c r="XN271" s="370"/>
      <c r="XO271" s="370"/>
      <c r="XP271" s="370"/>
      <c r="XQ271" s="370"/>
      <c r="XR271" s="370"/>
      <c r="XS271" s="370"/>
      <c r="XT271" s="370"/>
      <c r="XU271" s="370"/>
      <c r="XV271" s="370"/>
      <c r="XW271" s="370"/>
      <c r="XX271" s="370"/>
      <c r="XY271" s="370"/>
      <c r="XZ271" s="370"/>
      <c r="YA271" s="370"/>
      <c r="YB271" s="370"/>
      <c r="YC271" s="370"/>
      <c r="YD271" s="370"/>
      <c r="YE271" s="370"/>
      <c r="YF271" s="370"/>
      <c r="YG271" s="370"/>
      <c r="YH271" s="370"/>
      <c r="YI271" s="370"/>
      <c r="YJ271" s="370"/>
      <c r="YK271" s="370"/>
      <c r="YL271" s="370"/>
      <c r="YM271" s="370"/>
      <c r="YN271" s="370"/>
      <c r="YO271" s="370"/>
      <c r="YP271" s="370"/>
      <c r="YQ271" s="370"/>
      <c r="YR271" s="370"/>
      <c r="YS271" s="370"/>
      <c r="YT271" s="370"/>
      <c r="YU271" s="370"/>
      <c r="YV271" s="370"/>
      <c r="YW271" s="370"/>
      <c r="YX271" s="370"/>
      <c r="YY271" s="370"/>
      <c r="YZ271" s="370"/>
      <c r="ZA271" s="370"/>
      <c r="ZB271" s="370"/>
      <c r="ZC271" s="370"/>
      <c r="ZD271" s="370"/>
      <c r="ZE271" s="370"/>
      <c r="ZF271" s="370"/>
      <c r="ZG271" s="370"/>
      <c r="ZH271" s="370"/>
      <c r="ZI271" s="370"/>
      <c r="ZJ271" s="370"/>
      <c r="ZK271" s="370"/>
      <c r="ZL271" s="370"/>
      <c r="ZM271" s="370"/>
      <c r="ZN271" s="370"/>
      <c r="ZO271" s="370"/>
      <c r="ZP271" s="370"/>
      <c r="ZQ271" s="370"/>
      <c r="ZR271" s="370"/>
      <c r="ZS271" s="370"/>
      <c r="ZT271" s="370"/>
      <c r="ZU271" s="370"/>
      <c r="ZV271" s="370"/>
      <c r="ZW271" s="370"/>
      <c r="ZX271" s="370"/>
      <c r="ZY271" s="370"/>
      <c r="ZZ271" s="370"/>
      <c r="AAA271" s="370"/>
      <c r="AAB271" s="370"/>
      <c r="AAC271" s="370"/>
      <c r="AAD271" s="370"/>
      <c r="AAE271" s="370"/>
      <c r="AAF271" s="370"/>
      <c r="AAG271" s="370"/>
      <c r="AAH271" s="370"/>
      <c r="AAI271" s="370"/>
      <c r="AAJ271" s="370"/>
      <c r="AAK271" s="370"/>
      <c r="AAL271" s="370"/>
      <c r="AAM271" s="370"/>
      <c r="AAN271" s="370"/>
      <c r="AAO271" s="370"/>
      <c r="AAP271" s="370"/>
      <c r="AAQ271" s="370"/>
      <c r="AAR271" s="370"/>
      <c r="AAS271" s="370"/>
      <c r="AAT271" s="370"/>
      <c r="AAU271" s="370"/>
      <c r="AAV271" s="370"/>
      <c r="AAW271" s="370"/>
      <c r="AAX271" s="370"/>
      <c r="AAY271" s="370"/>
      <c r="AAZ271" s="370"/>
      <c r="ABA271" s="370"/>
      <c r="ABB271" s="370"/>
      <c r="ABC271" s="370"/>
      <c r="ABD271" s="370"/>
      <c r="ABE271" s="370"/>
      <c r="ABF271" s="370"/>
      <c r="ABG271" s="370"/>
      <c r="ABH271" s="370"/>
      <c r="ABI271" s="370"/>
      <c r="ABJ271" s="370"/>
      <c r="ABK271" s="370"/>
      <c r="ABL271" s="370"/>
      <c r="ABM271" s="370"/>
      <c r="ABN271" s="370"/>
      <c r="ABO271" s="370"/>
      <c r="ABP271" s="370"/>
      <c r="ABQ271" s="370"/>
      <c r="ABR271" s="370"/>
      <c r="ABS271" s="370"/>
      <c r="ABT271" s="370"/>
      <c r="ABU271" s="370"/>
      <c r="ABV271" s="370"/>
      <c r="ABW271" s="370"/>
      <c r="ABX271" s="370"/>
      <c r="ABY271" s="370"/>
      <c r="ABZ271" s="370"/>
      <c r="ACA271" s="370"/>
      <c r="ACB271" s="370"/>
      <c r="ACC271" s="370"/>
      <c r="ACD271" s="370"/>
      <c r="ACE271" s="370"/>
      <c r="ACF271" s="370"/>
      <c r="ACG271" s="370"/>
      <c r="ACH271" s="370"/>
      <c r="ACI271" s="370"/>
      <c r="ACJ271" s="370"/>
      <c r="ACK271" s="370"/>
      <c r="ACL271" s="370"/>
      <c r="ACM271" s="370"/>
      <c r="ACN271" s="370"/>
      <c r="ACO271" s="370"/>
      <c r="ACP271" s="370"/>
      <c r="ACQ271" s="370"/>
      <c r="ACR271" s="370"/>
      <c r="ACS271" s="370"/>
      <c r="ACT271" s="370"/>
      <c r="ACU271" s="370"/>
      <c r="ACV271" s="370"/>
      <c r="ACW271" s="370"/>
      <c r="ACX271" s="370"/>
      <c r="ACY271" s="370"/>
      <c r="ACZ271" s="370"/>
      <c r="ADA271" s="370"/>
      <c r="ADB271" s="370"/>
      <c r="ADC271" s="370"/>
      <c r="ADD271" s="370"/>
      <c r="ADE271" s="370"/>
      <c r="ADF271" s="370"/>
      <c r="ADG271" s="370"/>
      <c r="ADH271" s="370"/>
      <c r="ADI271" s="370"/>
      <c r="ADJ271" s="370"/>
      <c r="ADK271" s="370"/>
      <c r="ADL271" s="370"/>
      <c r="ADM271" s="370"/>
      <c r="ADN271" s="370"/>
      <c r="ADO271" s="370"/>
      <c r="ADP271" s="370"/>
      <c r="ADQ271" s="370"/>
      <c r="ADR271" s="370"/>
      <c r="ADS271" s="370"/>
      <c r="ADT271" s="370"/>
      <c r="ADU271" s="370"/>
      <c r="ADV271" s="370"/>
      <c r="ADW271" s="370"/>
      <c r="ADX271" s="370"/>
      <c r="ADY271" s="370"/>
      <c r="ADZ271" s="370"/>
      <c r="AEA271" s="370"/>
      <c r="AEB271" s="370"/>
      <c r="AEC271" s="370"/>
      <c r="AED271" s="370"/>
      <c r="AEE271" s="370"/>
      <c r="AEF271" s="370"/>
      <c r="AEG271" s="370"/>
      <c r="AEH271" s="370"/>
      <c r="AEI271" s="370"/>
      <c r="AEJ271" s="370"/>
      <c r="AEK271" s="370"/>
      <c r="AEL271" s="370"/>
      <c r="AEM271" s="370"/>
      <c r="AEN271" s="370"/>
      <c r="AEO271" s="370"/>
      <c r="AEP271" s="370"/>
      <c r="AEQ271" s="370"/>
      <c r="AER271" s="370"/>
      <c r="AES271" s="370"/>
      <c r="AET271" s="370"/>
      <c r="AEU271" s="370"/>
      <c r="AEV271" s="370"/>
      <c r="AEW271" s="370"/>
      <c r="AEX271" s="370"/>
      <c r="AEY271" s="370"/>
      <c r="AEZ271" s="370"/>
      <c r="AFA271" s="370"/>
      <c r="AFB271" s="370"/>
      <c r="AFC271" s="370"/>
      <c r="AFD271" s="370"/>
      <c r="AFE271" s="370"/>
      <c r="AFF271" s="370"/>
      <c r="AFG271" s="370"/>
      <c r="AFH271" s="370"/>
      <c r="AFI271" s="370"/>
      <c r="AFJ271" s="370"/>
      <c r="AFK271" s="370"/>
      <c r="AFL271" s="370"/>
      <c r="AFM271" s="370"/>
      <c r="AFN271" s="370"/>
      <c r="AFO271" s="370"/>
      <c r="AFP271" s="370"/>
      <c r="AFQ271" s="370"/>
      <c r="AFR271" s="370"/>
      <c r="AFS271" s="370"/>
      <c r="AFT271" s="370"/>
      <c r="AFU271" s="370"/>
      <c r="AFV271" s="370"/>
      <c r="AFW271" s="370"/>
      <c r="AFX271" s="370"/>
      <c r="AFY271" s="370"/>
      <c r="AFZ271" s="370"/>
      <c r="AGA271" s="370"/>
      <c r="AGB271" s="370"/>
      <c r="AGC271" s="370"/>
      <c r="AGD271" s="370"/>
      <c r="AGE271" s="370"/>
      <c r="AGF271" s="370"/>
      <c r="AGG271" s="370"/>
      <c r="AGH271" s="370"/>
      <c r="AGI271" s="370"/>
      <c r="AGJ271" s="370"/>
      <c r="AGK271" s="370"/>
      <c r="AGL271" s="370"/>
      <c r="AGM271" s="370"/>
      <c r="AGN271" s="370"/>
      <c r="AGO271" s="370"/>
      <c r="AGP271" s="370"/>
      <c r="AGQ271" s="370"/>
      <c r="AGR271" s="370"/>
      <c r="AGS271" s="370"/>
      <c r="AGT271" s="370"/>
      <c r="AGU271" s="370"/>
      <c r="AGV271" s="370"/>
      <c r="AGW271" s="370"/>
      <c r="AGX271" s="370"/>
      <c r="AGY271" s="370"/>
      <c r="AGZ271" s="370"/>
      <c r="AHA271" s="370"/>
      <c r="AHB271" s="370"/>
      <c r="AHC271" s="370"/>
      <c r="AHD271" s="370"/>
      <c r="AHE271" s="370"/>
      <c r="AHF271" s="370"/>
      <c r="AHG271" s="370"/>
      <c r="AHH271" s="370"/>
      <c r="AHI271" s="370"/>
      <c r="AHJ271" s="370"/>
      <c r="AHK271" s="370"/>
      <c r="AHL271" s="370"/>
      <c r="AHM271" s="370"/>
      <c r="AHN271" s="370"/>
      <c r="AHO271" s="370"/>
      <c r="AHP271" s="370"/>
      <c r="AHQ271" s="370"/>
      <c r="AHR271" s="370"/>
      <c r="AHS271" s="370"/>
      <c r="AHT271" s="370"/>
      <c r="AHU271" s="370"/>
      <c r="AHV271" s="370"/>
      <c r="AHW271" s="370"/>
      <c r="AHX271" s="370"/>
      <c r="AHY271" s="370"/>
      <c r="AHZ271" s="370"/>
      <c r="AIA271" s="370"/>
      <c r="AIB271" s="370"/>
      <c r="AIC271" s="370"/>
      <c r="AID271" s="370"/>
      <c r="AIE271" s="370"/>
      <c r="AIF271" s="370"/>
      <c r="AIG271" s="370"/>
      <c r="AIH271" s="370"/>
      <c r="AII271" s="370"/>
      <c r="AIJ271" s="370"/>
      <c r="AIK271" s="370"/>
      <c r="AIL271" s="370"/>
      <c r="AIM271" s="370"/>
      <c r="AIN271" s="370"/>
      <c r="AIO271" s="370"/>
      <c r="AIP271" s="370"/>
      <c r="AIQ271" s="370"/>
      <c r="AIR271" s="370"/>
      <c r="AIS271" s="370"/>
      <c r="AIT271" s="370"/>
      <c r="AIU271" s="370"/>
      <c r="AIV271" s="370"/>
      <c r="AIW271" s="370"/>
      <c r="AIX271" s="370"/>
      <c r="AIY271" s="370"/>
      <c r="AIZ271" s="370"/>
      <c r="AJA271" s="370"/>
      <c r="AJB271" s="370"/>
      <c r="AJC271" s="370"/>
      <c r="AJD271" s="370"/>
      <c r="AJE271" s="370"/>
      <c r="AJF271" s="370"/>
      <c r="AJG271" s="370"/>
      <c r="AJH271" s="370"/>
      <c r="AJI271" s="370"/>
      <c r="AJJ271" s="370"/>
      <c r="AJK271" s="370"/>
      <c r="AJL271" s="370"/>
      <c r="AJM271" s="370"/>
      <c r="AJN271" s="370"/>
      <c r="AJO271" s="370"/>
      <c r="AJP271" s="370"/>
      <c r="AJQ271" s="370"/>
      <c r="AJR271" s="370"/>
      <c r="AJS271" s="370"/>
      <c r="AJT271" s="370"/>
      <c r="AJU271" s="370"/>
      <c r="AJV271" s="370"/>
      <c r="AJW271" s="370"/>
      <c r="AJX271" s="370"/>
      <c r="AJY271" s="370"/>
      <c r="AJZ271" s="370"/>
      <c r="AKA271" s="370"/>
      <c r="AKB271" s="370"/>
      <c r="AKC271" s="370"/>
      <c r="AKD271" s="370"/>
      <c r="AKE271" s="370"/>
      <c r="AKF271" s="370"/>
      <c r="AKG271" s="370"/>
      <c r="AKH271" s="370"/>
      <c r="AKI271" s="370"/>
      <c r="AKJ271" s="370"/>
      <c r="AKK271" s="370"/>
      <c r="AKL271" s="370"/>
      <c r="AKM271" s="370"/>
      <c r="AKN271" s="370"/>
      <c r="AKO271" s="370"/>
      <c r="AKP271" s="370"/>
      <c r="AKQ271" s="370"/>
      <c r="AKR271" s="370"/>
      <c r="AKS271" s="370"/>
      <c r="AKT271" s="370"/>
      <c r="AKU271" s="370"/>
      <c r="AKV271" s="370"/>
      <c r="AKW271" s="370"/>
      <c r="AKX271" s="370"/>
      <c r="AKY271" s="370"/>
      <c r="AKZ271" s="370"/>
      <c r="ALA271" s="370"/>
      <c r="ALB271" s="370"/>
      <c r="ALC271" s="370"/>
      <c r="ALD271" s="370"/>
      <c r="ALE271" s="370"/>
      <c r="ALF271" s="370"/>
      <c r="ALG271" s="370"/>
      <c r="ALH271" s="370"/>
      <c r="ALI271" s="370"/>
      <c r="ALJ271" s="370"/>
      <c r="ALK271" s="370"/>
      <c r="ALL271" s="370"/>
      <c r="ALM271" s="370"/>
      <c r="ALN271" s="370"/>
      <c r="ALO271" s="370"/>
      <c r="ALP271" s="370"/>
      <c r="ALQ271" s="370"/>
      <c r="ALR271" s="370"/>
      <c r="ALS271" s="370"/>
      <c r="ALT271" s="370"/>
      <c r="ALU271" s="370"/>
      <c r="ALV271" s="370"/>
      <c r="ALW271" s="370"/>
      <c r="ALX271" s="370"/>
      <c r="ALY271" s="370"/>
      <c r="ALZ271" s="370"/>
      <c r="AMA271" s="370"/>
      <c r="AMB271" s="370"/>
      <c r="AMC271" s="370"/>
      <c r="AMD271" s="370"/>
      <c r="AME271" s="370"/>
      <c r="AMF271" s="370"/>
      <c r="AMG271" s="370"/>
      <c r="AMH271" s="370"/>
      <c r="AMI271" s="370"/>
      <c r="AMJ271" s="370"/>
      <c r="AMK271" s="370"/>
      <c r="AML271" s="370"/>
      <c r="AMM271" s="370"/>
      <c r="AMN271" s="370"/>
      <c r="AMO271" s="370"/>
      <c r="AMP271" s="370"/>
      <c r="AMQ271" s="370"/>
      <c r="AMR271" s="370"/>
      <c r="AMS271" s="370"/>
      <c r="AMT271" s="370"/>
      <c r="AMU271" s="370"/>
      <c r="AMV271" s="370"/>
      <c r="AMW271" s="370"/>
      <c r="AMX271" s="370"/>
      <c r="AMY271" s="370"/>
      <c r="AMZ271" s="370"/>
      <c r="ANA271" s="370"/>
      <c r="ANB271" s="370"/>
      <c r="ANC271" s="370"/>
      <c r="AND271" s="370"/>
      <c r="ANE271" s="370"/>
      <c r="ANF271" s="370"/>
      <c r="ANG271" s="370"/>
      <c r="ANH271" s="370"/>
      <c r="ANI271" s="370"/>
      <c r="ANJ271" s="370"/>
      <c r="ANK271" s="370"/>
      <c r="ANL271" s="370"/>
      <c r="ANM271" s="370"/>
      <c r="ANN271" s="370"/>
      <c r="ANO271" s="370"/>
      <c r="ANP271" s="370"/>
      <c r="ANQ271" s="370"/>
      <c r="ANR271" s="370"/>
      <c r="ANS271" s="370"/>
      <c r="ANT271" s="370"/>
      <c r="ANU271" s="370"/>
      <c r="ANV271" s="370"/>
      <c r="ANW271" s="370"/>
      <c r="ANX271" s="370"/>
      <c r="ANY271" s="370"/>
      <c r="ANZ271" s="370"/>
      <c r="AOA271" s="370"/>
      <c r="AOB271" s="370"/>
      <c r="AOC271" s="370"/>
      <c r="AOD271" s="370"/>
      <c r="AOE271" s="370"/>
      <c r="AOF271" s="370"/>
      <c r="AOG271" s="370"/>
      <c r="AOH271" s="370"/>
      <c r="AOI271" s="370"/>
      <c r="AOJ271" s="370"/>
      <c r="AOK271" s="370"/>
      <c r="AOL271" s="370"/>
      <c r="AOM271" s="370"/>
      <c r="AON271" s="370"/>
      <c r="AOO271" s="370"/>
      <c r="AOP271" s="370"/>
      <c r="AOQ271" s="370"/>
      <c r="AOR271" s="370"/>
      <c r="AOS271" s="370"/>
      <c r="AOT271" s="370"/>
      <c r="AOU271" s="370"/>
      <c r="AOV271" s="370"/>
      <c r="AOW271" s="370"/>
      <c r="AOX271" s="370"/>
      <c r="AOY271" s="370"/>
      <c r="AOZ271" s="370"/>
      <c r="APA271" s="370"/>
      <c r="APB271" s="370"/>
      <c r="APC271" s="370"/>
      <c r="APD271" s="370"/>
      <c r="APE271" s="370"/>
      <c r="APF271" s="370"/>
      <c r="APG271" s="370"/>
      <c r="APH271" s="370"/>
      <c r="API271" s="370"/>
      <c r="APJ271" s="370"/>
      <c r="APK271" s="370"/>
      <c r="APL271" s="370"/>
      <c r="APM271" s="370"/>
      <c r="APN271" s="370"/>
      <c r="APO271" s="370"/>
      <c r="APP271" s="370"/>
      <c r="APQ271" s="370"/>
      <c r="APR271" s="370"/>
      <c r="APS271" s="370"/>
      <c r="APT271" s="370"/>
      <c r="APU271" s="370"/>
      <c r="APV271" s="370"/>
      <c r="APW271" s="370"/>
      <c r="APX271" s="370"/>
      <c r="APY271" s="370"/>
      <c r="APZ271" s="370"/>
      <c r="AQA271" s="370"/>
      <c r="AQB271" s="370"/>
      <c r="AQC271" s="370"/>
      <c r="AQD271" s="370"/>
      <c r="AQE271" s="370"/>
      <c r="AQF271" s="370"/>
      <c r="AQG271" s="370"/>
      <c r="AQH271" s="370"/>
      <c r="AQI271" s="370"/>
      <c r="AQJ271" s="370"/>
      <c r="AQK271" s="370"/>
      <c r="AQL271" s="370"/>
      <c r="AQM271" s="370"/>
      <c r="AQN271" s="370"/>
      <c r="AQO271" s="370"/>
      <c r="AQP271" s="370"/>
      <c r="AQQ271" s="370"/>
      <c r="AQR271" s="370"/>
      <c r="AQS271" s="370"/>
      <c r="AQT271" s="370"/>
      <c r="AQU271" s="370"/>
      <c r="AQV271" s="370"/>
      <c r="AQW271" s="370"/>
      <c r="AQX271" s="370"/>
      <c r="AQY271" s="370"/>
      <c r="AQZ271" s="370"/>
      <c r="ARA271" s="370"/>
      <c r="ARB271" s="370"/>
      <c r="ARC271" s="370"/>
      <c r="ARD271" s="370"/>
      <c r="ARE271" s="370"/>
      <c r="ARF271" s="370"/>
      <c r="ARG271" s="370"/>
      <c r="ARH271" s="370"/>
      <c r="ARI271" s="370"/>
      <c r="ARJ271" s="370"/>
      <c r="ARK271" s="370"/>
      <c r="ARL271" s="370"/>
      <c r="ARM271" s="370"/>
      <c r="ARN271" s="370"/>
      <c r="ARO271" s="370"/>
      <c r="ARP271" s="370"/>
      <c r="ARQ271" s="370"/>
      <c r="ARR271" s="370"/>
      <c r="ARS271" s="370"/>
      <c r="ART271" s="370"/>
      <c r="ARU271" s="370"/>
      <c r="ARV271" s="370"/>
      <c r="ARW271" s="370"/>
      <c r="ARX271" s="370"/>
      <c r="ARY271" s="370"/>
      <c r="ARZ271" s="370"/>
      <c r="ASA271" s="370"/>
      <c r="ASB271" s="370"/>
      <c r="ASC271" s="370"/>
      <c r="ASD271" s="370"/>
      <c r="ASE271" s="370"/>
      <c r="ASF271" s="370"/>
      <c r="ASG271" s="370"/>
      <c r="ASH271" s="370"/>
      <c r="ASI271" s="370"/>
      <c r="ASJ271" s="370"/>
      <c r="ASK271" s="370"/>
      <c r="ASL271" s="370"/>
      <c r="ASM271" s="370"/>
      <c r="ASN271" s="370"/>
      <c r="ASO271" s="370"/>
      <c r="ASP271" s="370"/>
      <c r="ASQ271" s="370"/>
      <c r="ASR271" s="370"/>
      <c r="ASS271" s="370"/>
      <c r="AST271" s="370"/>
      <c r="ASU271" s="370"/>
      <c r="ASV271" s="370"/>
      <c r="ASW271" s="370"/>
      <c r="ASX271" s="370"/>
      <c r="ASY271" s="370"/>
      <c r="ASZ271" s="370"/>
      <c r="ATA271" s="370"/>
      <c r="ATB271" s="370"/>
      <c r="ATC271" s="370"/>
      <c r="ATD271" s="370"/>
      <c r="ATE271" s="370"/>
      <c r="ATF271" s="370"/>
      <c r="ATG271" s="370"/>
      <c r="ATH271" s="370"/>
      <c r="ATI271" s="370"/>
      <c r="ATJ271" s="370"/>
      <c r="ATK271" s="370"/>
      <c r="ATL271" s="370"/>
      <c r="ATM271" s="370"/>
      <c r="ATN271" s="370"/>
      <c r="ATO271" s="370"/>
      <c r="ATP271" s="370"/>
      <c r="ATQ271" s="370"/>
      <c r="ATR271" s="370"/>
      <c r="ATS271" s="370"/>
      <c r="ATT271" s="370"/>
      <c r="ATU271" s="370"/>
      <c r="ATV271" s="370"/>
      <c r="ATW271" s="370"/>
      <c r="ATX271" s="370"/>
      <c r="ATY271" s="370"/>
      <c r="ATZ271" s="370"/>
      <c r="AUA271" s="370"/>
      <c r="AUB271" s="370"/>
      <c r="AUC271" s="370"/>
      <c r="AUD271" s="370"/>
      <c r="AUE271" s="370"/>
      <c r="AUF271" s="370"/>
      <c r="AUG271" s="370"/>
      <c r="AUH271" s="370"/>
      <c r="AUI271" s="370"/>
      <c r="AUJ271" s="370"/>
      <c r="AUK271" s="370"/>
      <c r="AUL271" s="370"/>
      <c r="AUM271" s="370"/>
      <c r="AUN271" s="370"/>
      <c r="AUO271" s="370"/>
      <c r="AUP271" s="370"/>
      <c r="AUQ271" s="370"/>
      <c r="AUR271" s="370"/>
      <c r="AUS271" s="370"/>
      <c r="AUT271" s="370"/>
      <c r="AUU271" s="370"/>
      <c r="AUV271" s="370"/>
      <c r="AUW271" s="370"/>
      <c r="AUX271" s="370"/>
      <c r="AUY271" s="370"/>
      <c r="AUZ271" s="370"/>
      <c r="AVA271" s="370"/>
      <c r="AVB271" s="370"/>
      <c r="AVC271" s="370"/>
      <c r="AVD271" s="370"/>
      <c r="AVE271" s="370"/>
      <c r="AVF271" s="370"/>
      <c r="AVG271" s="370"/>
      <c r="AVH271" s="370"/>
      <c r="AVI271" s="370"/>
      <c r="AVJ271" s="370"/>
      <c r="AVK271" s="370"/>
      <c r="AVL271" s="370"/>
      <c r="AVM271" s="370"/>
      <c r="AVN271" s="370"/>
      <c r="AVO271" s="370"/>
      <c r="AVP271" s="370"/>
      <c r="AVQ271" s="370"/>
      <c r="AVR271" s="370"/>
      <c r="AVS271" s="370"/>
      <c r="AVT271" s="370"/>
      <c r="AVU271" s="370"/>
      <c r="AVV271" s="370"/>
      <c r="AVW271" s="370"/>
      <c r="AVX271" s="370"/>
      <c r="AVY271" s="370"/>
      <c r="AVZ271" s="370"/>
      <c r="AWA271" s="370"/>
      <c r="AWB271" s="370"/>
      <c r="AWC271" s="370"/>
      <c r="AWD271" s="370"/>
      <c r="AWE271" s="370"/>
      <c r="AWF271" s="370"/>
      <c r="AWG271" s="370"/>
      <c r="AWH271" s="370"/>
      <c r="AWI271" s="370"/>
      <c r="AWJ271" s="370"/>
      <c r="AWK271" s="370"/>
      <c r="AWL271" s="370"/>
      <c r="AWM271" s="370"/>
      <c r="AWN271" s="370"/>
      <c r="AWO271" s="370"/>
      <c r="AWP271" s="370"/>
      <c r="AWQ271" s="370"/>
      <c r="AWR271" s="370"/>
      <c r="AWS271" s="370"/>
      <c r="AWT271" s="370"/>
      <c r="AWU271" s="370"/>
      <c r="AWV271" s="370"/>
      <c r="AWW271" s="370"/>
      <c r="AWX271" s="370"/>
      <c r="AWY271" s="370"/>
      <c r="AWZ271" s="370"/>
      <c r="AXA271" s="370"/>
      <c r="AXB271" s="370"/>
      <c r="AXC271" s="370"/>
      <c r="AXD271" s="370"/>
      <c r="AXE271" s="370"/>
      <c r="AXF271" s="370"/>
      <c r="AXG271" s="370"/>
      <c r="AXH271" s="370"/>
      <c r="AXI271" s="370"/>
      <c r="AXJ271" s="370"/>
      <c r="AXK271" s="370"/>
      <c r="AXL271" s="370"/>
      <c r="AXM271" s="370"/>
      <c r="AXN271" s="370"/>
      <c r="AXO271" s="370"/>
      <c r="AXP271" s="370"/>
      <c r="AXQ271" s="370"/>
      <c r="AXR271" s="370"/>
      <c r="AXS271" s="370"/>
      <c r="AXT271" s="370"/>
      <c r="AXU271" s="370"/>
      <c r="AXV271" s="370"/>
      <c r="AXW271" s="370"/>
      <c r="AXX271" s="370"/>
      <c r="AXY271" s="370"/>
      <c r="AXZ271" s="370"/>
      <c r="AYA271" s="370"/>
      <c r="AYB271" s="370"/>
      <c r="AYC271" s="370"/>
      <c r="AYD271" s="370"/>
      <c r="AYE271" s="370"/>
      <c r="AYF271" s="370"/>
      <c r="AYG271" s="370"/>
      <c r="AYH271" s="370"/>
      <c r="AYI271" s="370"/>
      <c r="AYJ271" s="370"/>
      <c r="AYK271" s="370"/>
      <c r="AYL271" s="370"/>
      <c r="AYM271" s="370"/>
      <c r="AYN271" s="370"/>
      <c r="AYO271" s="370"/>
      <c r="AYP271" s="370"/>
      <c r="AYQ271" s="370"/>
      <c r="AYR271" s="370"/>
      <c r="AYS271" s="370"/>
      <c r="AYT271" s="370"/>
      <c r="AYU271" s="370"/>
      <c r="AYV271" s="370"/>
      <c r="AYW271" s="370"/>
      <c r="AYX271" s="370"/>
      <c r="AYY271" s="370"/>
      <c r="AYZ271" s="370"/>
      <c r="AZA271" s="370"/>
      <c r="AZB271" s="370"/>
      <c r="AZC271" s="370"/>
      <c r="AZD271" s="370"/>
      <c r="AZE271" s="370"/>
      <c r="AZF271" s="370"/>
      <c r="AZG271" s="370"/>
      <c r="AZH271" s="370"/>
      <c r="AZI271" s="370"/>
      <c r="AZJ271" s="370"/>
      <c r="AZK271" s="370"/>
      <c r="AZL271" s="370"/>
      <c r="AZM271" s="370"/>
      <c r="AZN271" s="370"/>
      <c r="AZO271" s="370"/>
      <c r="AZP271" s="370"/>
      <c r="AZQ271" s="370"/>
      <c r="AZR271" s="370"/>
      <c r="AZS271" s="370"/>
      <c r="AZT271" s="370"/>
      <c r="AZU271" s="370"/>
      <c r="AZV271" s="370"/>
      <c r="AZW271" s="370"/>
      <c r="AZX271" s="370"/>
      <c r="AZY271" s="370"/>
      <c r="AZZ271" s="370"/>
      <c r="BAA271" s="370"/>
      <c r="BAB271" s="370"/>
      <c r="BAC271" s="370"/>
      <c r="BAD271" s="370"/>
      <c r="BAE271" s="370"/>
      <c r="BAF271" s="370"/>
      <c r="BAG271" s="370"/>
      <c r="BAH271" s="370"/>
      <c r="BAI271" s="370"/>
      <c r="BAJ271" s="370"/>
      <c r="BAK271" s="370"/>
      <c r="BAL271" s="370"/>
      <c r="BAM271" s="370"/>
      <c r="BAN271" s="370"/>
      <c r="BAO271" s="370"/>
      <c r="BAP271" s="370"/>
      <c r="BAQ271" s="370"/>
      <c r="BAR271" s="370"/>
      <c r="BAS271" s="370"/>
      <c r="BAT271" s="370"/>
      <c r="BAU271" s="370"/>
      <c r="BAV271" s="370"/>
      <c r="BAW271" s="370"/>
      <c r="BAX271" s="370"/>
      <c r="BAY271" s="370"/>
      <c r="BAZ271" s="370"/>
      <c r="BBA271" s="370"/>
      <c r="BBB271" s="370"/>
      <c r="BBC271" s="370"/>
      <c r="BBD271" s="370"/>
      <c r="BBE271" s="370"/>
      <c r="BBF271" s="370"/>
      <c r="BBG271" s="370"/>
      <c r="BBH271" s="370"/>
      <c r="BBI271" s="370"/>
      <c r="BBJ271" s="370"/>
      <c r="BBK271" s="370"/>
      <c r="BBL271" s="370"/>
      <c r="BBM271" s="370"/>
      <c r="BBN271" s="370"/>
      <c r="BBO271" s="370"/>
      <c r="BBP271" s="370"/>
      <c r="BBQ271" s="370"/>
      <c r="BBR271" s="370"/>
      <c r="BBS271" s="370"/>
      <c r="BBT271" s="370"/>
      <c r="BBU271" s="370"/>
      <c r="BBV271" s="370"/>
      <c r="BBW271" s="370"/>
      <c r="BBX271" s="370"/>
      <c r="BBY271" s="370"/>
      <c r="BBZ271" s="370"/>
      <c r="BCA271" s="370"/>
      <c r="BCB271" s="370"/>
      <c r="BCC271" s="370"/>
      <c r="BCD271" s="370"/>
      <c r="BCE271" s="370"/>
      <c r="BCF271" s="370"/>
      <c r="BCG271" s="370"/>
      <c r="BCH271" s="370"/>
      <c r="BCI271" s="370"/>
      <c r="BCJ271" s="370"/>
      <c r="BCK271" s="370"/>
      <c r="BCL271" s="370"/>
      <c r="BCM271" s="370"/>
      <c r="BCN271" s="370"/>
      <c r="BCO271" s="370"/>
      <c r="BCP271" s="370"/>
      <c r="BCQ271" s="370"/>
      <c r="BCR271" s="370"/>
      <c r="BCS271" s="370"/>
      <c r="BCT271" s="370"/>
      <c r="BCU271" s="370"/>
      <c r="BCV271" s="370"/>
      <c r="BCW271" s="370"/>
      <c r="BCX271" s="370"/>
      <c r="BCY271" s="370"/>
      <c r="BCZ271" s="370"/>
      <c r="BDA271" s="370"/>
      <c r="BDB271" s="370"/>
      <c r="BDC271" s="370"/>
      <c r="BDD271" s="370"/>
      <c r="BDE271" s="370"/>
      <c r="BDF271" s="370"/>
      <c r="BDG271" s="370"/>
      <c r="BDH271" s="370"/>
      <c r="BDI271" s="370"/>
      <c r="BDJ271" s="370"/>
      <c r="BDK271" s="370"/>
      <c r="BDL271" s="370"/>
      <c r="BDM271" s="370"/>
      <c r="BDN271" s="370"/>
      <c r="BDO271" s="370"/>
      <c r="BDP271" s="370"/>
      <c r="BDQ271" s="370"/>
      <c r="BDR271" s="370"/>
      <c r="BDS271" s="370"/>
      <c r="BDT271" s="370"/>
      <c r="BDU271" s="370"/>
      <c r="BDV271" s="370"/>
      <c r="BDW271" s="370"/>
      <c r="BDX271" s="370"/>
      <c r="BDY271" s="370"/>
      <c r="BDZ271" s="370"/>
      <c r="BEA271" s="370"/>
      <c r="BEB271" s="370"/>
      <c r="BEC271" s="370"/>
      <c r="BED271" s="370"/>
      <c r="BEE271" s="370"/>
      <c r="BEF271" s="370"/>
      <c r="BEG271" s="370"/>
      <c r="BEH271" s="370"/>
      <c r="BEI271" s="370"/>
      <c r="BEJ271" s="370"/>
      <c r="BEK271" s="370"/>
      <c r="BEL271" s="370"/>
      <c r="BEM271" s="370"/>
      <c r="BEN271" s="370"/>
      <c r="BEO271" s="370"/>
      <c r="BEP271" s="370"/>
      <c r="BEQ271" s="370"/>
      <c r="BER271" s="370"/>
      <c r="BES271" s="370"/>
      <c r="BET271" s="370"/>
      <c r="BEU271" s="370"/>
      <c r="BEV271" s="370"/>
      <c r="BEW271" s="370"/>
      <c r="BEX271" s="370"/>
      <c r="BEY271" s="370"/>
      <c r="BEZ271" s="370"/>
      <c r="BFA271" s="370"/>
      <c r="BFB271" s="370"/>
      <c r="BFC271" s="370"/>
      <c r="BFD271" s="370"/>
      <c r="BFE271" s="370"/>
      <c r="BFF271" s="370"/>
      <c r="BFG271" s="370"/>
      <c r="BFH271" s="370"/>
      <c r="BFI271" s="370"/>
      <c r="BFJ271" s="370"/>
      <c r="BFK271" s="370"/>
      <c r="BFL271" s="370"/>
      <c r="BFM271" s="370"/>
      <c r="BFN271" s="370"/>
      <c r="BFO271" s="370"/>
      <c r="BFP271" s="370"/>
      <c r="BFQ271" s="370"/>
      <c r="BFR271" s="370"/>
      <c r="BFS271" s="370"/>
      <c r="BFT271" s="370"/>
      <c r="BFU271" s="370"/>
      <c r="BFV271" s="370"/>
      <c r="BFW271" s="370"/>
      <c r="BFX271" s="370"/>
      <c r="BFY271" s="370"/>
      <c r="BFZ271" s="370"/>
      <c r="BGA271" s="370"/>
      <c r="BGB271" s="370"/>
      <c r="BGC271" s="370"/>
      <c r="BGD271" s="370"/>
      <c r="BGE271" s="370"/>
      <c r="BGF271" s="370"/>
      <c r="BGG271" s="370"/>
      <c r="BGH271" s="370"/>
      <c r="BGI271" s="370"/>
      <c r="BGJ271" s="370"/>
      <c r="BGK271" s="370"/>
      <c r="BGL271" s="370"/>
      <c r="BGM271" s="370"/>
      <c r="BGN271" s="370"/>
      <c r="BGO271" s="370"/>
      <c r="BGP271" s="370"/>
      <c r="BGQ271" s="370"/>
      <c r="BGR271" s="370"/>
      <c r="BGS271" s="370"/>
      <c r="BGT271" s="370"/>
      <c r="BGU271" s="370"/>
      <c r="BGV271" s="370"/>
      <c r="BGW271" s="370"/>
      <c r="BGX271" s="370"/>
      <c r="BGY271" s="370"/>
      <c r="BGZ271" s="370"/>
      <c r="BHA271" s="370"/>
      <c r="BHB271" s="370"/>
      <c r="BHC271" s="370"/>
      <c r="BHD271" s="370"/>
      <c r="BHE271" s="370"/>
      <c r="BHF271" s="370"/>
      <c r="BHG271" s="370"/>
      <c r="BHH271" s="370"/>
      <c r="BHI271" s="370"/>
      <c r="BHJ271" s="370"/>
      <c r="BHK271" s="370"/>
      <c r="BHL271" s="370"/>
      <c r="BHM271" s="370"/>
      <c r="BHN271" s="370"/>
      <c r="BHO271" s="370"/>
      <c r="BHP271" s="370"/>
      <c r="BHQ271" s="370"/>
      <c r="BHR271" s="370"/>
      <c r="BHS271" s="370"/>
      <c r="BHT271" s="370"/>
      <c r="BHU271" s="370"/>
      <c r="BHV271" s="370"/>
      <c r="BHW271" s="370"/>
      <c r="BHX271" s="370"/>
      <c r="BHY271" s="370"/>
      <c r="BHZ271" s="370"/>
      <c r="BIA271" s="370"/>
      <c r="BIB271" s="370"/>
      <c r="BIC271" s="370"/>
      <c r="BID271" s="370"/>
      <c r="BIE271" s="370"/>
      <c r="BIF271" s="370"/>
      <c r="BIG271" s="370"/>
      <c r="BIH271" s="370"/>
      <c r="BII271" s="370"/>
      <c r="BIJ271" s="370"/>
      <c r="BIK271" s="370"/>
      <c r="BIL271" s="370"/>
      <c r="BIM271" s="370"/>
      <c r="BIN271" s="370"/>
      <c r="BIO271" s="370"/>
      <c r="BIP271" s="370"/>
      <c r="BIQ271" s="370"/>
      <c r="BIR271" s="370"/>
      <c r="BIS271" s="370"/>
      <c r="BIT271" s="370"/>
      <c r="BIU271" s="370"/>
      <c r="BIV271" s="370"/>
      <c r="BIW271" s="370"/>
      <c r="BIX271" s="370"/>
      <c r="BIY271" s="370"/>
      <c r="BIZ271" s="370"/>
      <c r="BJA271" s="370"/>
    </row>
    <row r="272" spans="1:1613" s="380" customFormat="1" ht="20.25" hidden="1" thickTop="1" thickBot="1" x14ac:dyDescent="0.35">
      <c r="A272" s="587" t="s">
        <v>311</v>
      </c>
      <c r="B272" s="588"/>
      <c r="C272" s="589"/>
      <c r="D272" s="416">
        <f>SUM(D271)</f>
        <v>52158.82</v>
      </c>
      <c r="E272" s="416">
        <f>SUM(E271)</f>
        <v>100300.16</v>
      </c>
      <c r="F272" s="416">
        <f>SUM(F271)</f>
        <v>99256.27</v>
      </c>
      <c r="G272" s="417">
        <f>SUM(G271)</f>
        <v>29179.97</v>
      </c>
      <c r="H272" s="418">
        <f>SUM(H271)</f>
        <v>0</v>
      </c>
      <c r="I272" s="416">
        <f t="shared" ref="I272:Q272" si="46">SUM(I271)</f>
        <v>0</v>
      </c>
      <c r="J272" s="416">
        <f t="shared" si="46"/>
        <v>0</v>
      </c>
      <c r="K272" s="416">
        <f t="shared" si="46"/>
        <v>0</v>
      </c>
      <c r="L272" s="416">
        <f t="shared" si="46"/>
        <v>0</v>
      </c>
      <c r="M272" s="416">
        <f t="shared" si="46"/>
        <v>0</v>
      </c>
      <c r="N272" s="416">
        <f t="shared" si="46"/>
        <v>0</v>
      </c>
      <c r="O272" s="416">
        <f t="shared" si="46"/>
        <v>0</v>
      </c>
      <c r="P272" s="417">
        <f t="shared" si="46"/>
        <v>0</v>
      </c>
      <c r="Q272" s="419">
        <f t="shared" si="46"/>
        <v>0</v>
      </c>
      <c r="R272" s="378"/>
      <c r="S272" s="379"/>
      <c r="T272" s="379"/>
      <c r="U272" s="379"/>
      <c r="V272" s="379"/>
      <c r="W272" s="379"/>
      <c r="X272" s="379"/>
      <c r="Y272" s="379"/>
      <c r="Z272" s="379"/>
      <c r="AA272" s="379"/>
      <c r="AB272" s="379"/>
      <c r="AC272" s="379"/>
      <c r="AD272" s="379"/>
      <c r="AE272" s="379"/>
      <c r="AF272" s="379"/>
      <c r="AG272" s="379"/>
      <c r="AH272" s="379"/>
      <c r="AI272" s="379"/>
      <c r="AJ272" s="379"/>
      <c r="AK272" s="379"/>
      <c r="AL272" s="379"/>
      <c r="AM272" s="379"/>
      <c r="AN272" s="379"/>
      <c r="AO272" s="379"/>
      <c r="AP272" s="379"/>
      <c r="AQ272" s="379"/>
      <c r="AR272" s="379"/>
      <c r="AS272" s="379"/>
      <c r="AT272" s="379"/>
      <c r="AU272" s="379"/>
      <c r="AV272" s="379"/>
      <c r="AW272" s="379"/>
      <c r="AX272" s="379"/>
      <c r="AY272" s="379"/>
      <c r="AZ272" s="379"/>
      <c r="BA272" s="379"/>
      <c r="BB272" s="379"/>
      <c r="BC272" s="379"/>
      <c r="BD272" s="379"/>
      <c r="BE272" s="379"/>
      <c r="BF272" s="379"/>
      <c r="BG272" s="379"/>
      <c r="BH272" s="379"/>
      <c r="BI272" s="379"/>
      <c r="BJ272" s="379"/>
      <c r="BK272" s="379"/>
      <c r="BL272" s="379"/>
      <c r="BM272" s="379"/>
      <c r="BN272" s="379"/>
      <c r="BO272" s="379"/>
      <c r="BP272" s="379"/>
      <c r="BQ272" s="379"/>
      <c r="BR272" s="379"/>
      <c r="BS272" s="379"/>
      <c r="BT272" s="379"/>
      <c r="BU272" s="379"/>
      <c r="BV272" s="379"/>
      <c r="BW272" s="379"/>
      <c r="BX272" s="379"/>
      <c r="BY272" s="379"/>
      <c r="BZ272" s="379"/>
      <c r="CA272" s="379"/>
      <c r="CB272" s="379"/>
      <c r="CC272" s="379"/>
      <c r="CD272" s="379"/>
      <c r="CE272" s="379"/>
      <c r="CF272" s="379"/>
      <c r="CG272" s="379"/>
      <c r="CH272" s="379"/>
      <c r="CI272" s="379"/>
      <c r="CJ272" s="379"/>
      <c r="CK272" s="379"/>
      <c r="CL272" s="379"/>
      <c r="CM272" s="379"/>
      <c r="CN272" s="379"/>
      <c r="CO272" s="379"/>
      <c r="CP272" s="379"/>
      <c r="CQ272" s="379"/>
      <c r="CR272" s="379"/>
      <c r="CS272" s="379"/>
      <c r="CT272" s="379"/>
      <c r="CU272" s="379"/>
      <c r="CV272" s="379"/>
      <c r="CW272" s="379"/>
      <c r="CX272" s="379"/>
      <c r="CY272" s="379"/>
      <c r="CZ272" s="379"/>
      <c r="DA272" s="379"/>
      <c r="DB272" s="379"/>
      <c r="DC272" s="379"/>
      <c r="DD272" s="379"/>
      <c r="DE272" s="379"/>
      <c r="DF272" s="379"/>
      <c r="DG272" s="379"/>
      <c r="DH272" s="379"/>
      <c r="DI272" s="379"/>
      <c r="DJ272" s="379"/>
      <c r="DK272" s="379"/>
      <c r="DL272" s="379"/>
      <c r="DM272" s="379"/>
      <c r="DN272" s="379"/>
      <c r="DO272" s="379"/>
      <c r="DP272" s="379"/>
      <c r="DQ272" s="379"/>
      <c r="DR272" s="379"/>
      <c r="DS272" s="379"/>
      <c r="DT272" s="379"/>
      <c r="DU272" s="379"/>
      <c r="DV272" s="379"/>
      <c r="DW272" s="379"/>
      <c r="DX272" s="379"/>
      <c r="DY272" s="379"/>
      <c r="DZ272" s="379"/>
      <c r="EA272" s="379"/>
      <c r="EB272" s="379"/>
      <c r="EC272" s="379"/>
      <c r="ED272" s="379"/>
      <c r="EE272" s="379"/>
      <c r="EF272" s="379"/>
      <c r="EG272" s="379"/>
      <c r="EH272" s="379"/>
      <c r="EI272" s="379"/>
      <c r="EJ272" s="379"/>
      <c r="EK272" s="379"/>
      <c r="EL272" s="379"/>
      <c r="EM272" s="379"/>
      <c r="EN272" s="379"/>
      <c r="EO272" s="379"/>
      <c r="EP272" s="379"/>
      <c r="EQ272" s="379"/>
      <c r="ER272" s="379"/>
      <c r="ES272" s="379"/>
      <c r="ET272" s="379"/>
      <c r="EU272" s="379"/>
      <c r="EV272" s="379"/>
      <c r="EW272" s="379"/>
      <c r="EX272" s="379"/>
      <c r="EY272" s="379"/>
      <c r="EZ272" s="379"/>
      <c r="FA272" s="379"/>
      <c r="FB272" s="379"/>
      <c r="FC272" s="379"/>
      <c r="FD272" s="379"/>
      <c r="FE272" s="379"/>
      <c r="FF272" s="379"/>
      <c r="FG272" s="379"/>
      <c r="FH272" s="379"/>
      <c r="FI272" s="379"/>
      <c r="FJ272" s="379"/>
      <c r="FK272" s="379"/>
      <c r="FL272" s="379"/>
      <c r="FM272" s="379"/>
      <c r="FN272" s="379"/>
      <c r="FO272" s="379"/>
      <c r="FP272" s="379"/>
      <c r="FQ272" s="379"/>
      <c r="FR272" s="379"/>
      <c r="FS272" s="379"/>
      <c r="FT272" s="379"/>
      <c r="FU272" s="379"/>
      <c r="FV272" s="379"/>
      <c r="FW272" s="379"/>
      <c r="FX272" s="379"/>
      <c r="FY272" s="379"/>
      <c r="FZ272" s="379"/>
      <c r="GA272" s="379"/>
      <c r="GB272" s="379"/>
      <c r="GC272" s="379"/>
      <c r="GD272" s="379"/>
      <c r="GE272" s="379"/>
      <c r="GF272" s="379"/>
      <c r="GG272" s="379"/>
      <c r="GH272" s="379"/>
      <c r="GI272" s="379"/>
      <c r="GJ272" s="379"/>
      <c r="GK272" s="379"/>
      <c r="GL272" s="379"/>
      <c r="GM272" s="379"/>
      <c r="GN272" s="379"/>
      <c r="GO272" s="379"/>
      <c r="GP272" s="379"/>
      <c r="GQ272" s="379"/>
      <c r="GR272" s="379"/>
      <c r="GS272" s="379"/>
      <c r="GT272" s="379"/>
      <c r="GU272" s="379"/>
      <c r="GV272" s="379"/>
      <c r="GW272" s="379"/>
      <c r="GX272" s="379"/>
      <c r="GY272" s="379"/>
      <c r="GZ272" s="379"/>
      <c r="HA272" s="379"/>
      <c r="HB272" s="379"/>
      <c r="HC272" s="379"/>
      <c r="HD272" s="379"/>
      <c r="HE272" s="379"/>
      <c r="HF272" s="379"/>
      <c r="HG272" s="379"/>
      <c r="HH272" s="379"/>
      <c r="HI272" s="379"/>
      <c r="HJ272" s="379"/>
      <c r="HK272" s="379"/>
      <c r="HL272" s="379"/>
      <c r="HM272" s="379"/>
      <c r="HN272" s="379"/>
      <c r="HO272" s="379"/>
      <c r="HP272" s="379"/>
      <c r="HQ272" s="379"/>
      <c r="HR272" s="379"/>
      <c r="HS272" s="379"/>
      <c r="HT272" s="379"/>
      <c r="HU272" s="379"/>
      <c r="HV272" s="379"/>
      <c r="HW272" s="379"/>
      <c r="HX272" s="379"/>
      <c r="HY272" s="379"/>
      <c r="HZ272" s="379"/>
      <c r="IA272" s="379"/>
      <c r="IB272" s="379"/>
      <c r="IC272" s="379"/>
      <c r="ID272" s="379"/>
      <c r="IE272" s="379"/>
      <c r="IF272" s="379"/>
      <c r="IG272" s="379"/>
      <c r="IH272" s="379"/>
      <c r="II272" s="379"/>
      <c r="IJ272" s="379"/>
      <c r="IK272" s="379"/>
      <c r="IL272" s="379"/>
      <c r="IM272" s="379"/>
      <c r="IN272" s="379"/>
      <c r="IO272" s="379"/>
      <c r="IP272" s="379"/>
      <c r="IQ272" s="379"/>
      <c r="IR272" s="379"/>
      <c r="IS272" s="379"/>
      <c r="IT272" s="379"/>
      <c r="IU272" s="379"/>
      <c r="IV272" s="379"/>
      <c r="IW272" s="379"/>
      <c r="IX272" s="379"/>
      <c r="IY272" s="379"/>
      <c r="IZ272" s="379"/>
      <c r="JA272" s="379"/>
      <c r="JB272" s="379"/>
      <c r="JC272" s="379"/>
      <c r="JD272" s="379"/>
      <c r="JE272" s="379"/>
      <c r="JF272" s="379"/>
      <c r="JG272" s="379"/>
      <c r="JH272" s="379"/>
      <c r="JI272" s="379"/>
      <c r="JJ272" s="379"/>
      <c r="JK272" s="379"/>
      <c r="JL272" s="379"/>
      <c r="JM272" s="379"/>
      <c r="JN272" s="379"/>
      <c r="JO272" s="379"/>
      <c r="JP272" s="379"/>
      <c r="JQ272" s="379"/>
      <c r="JR272" s="379"/>
      <c r="JS272" s="379"/>
      <c r="JT272" s="379"/>
      <c r="JU272" s="379"/>
      <c r="JV272" s="379"/>
      <c r="JW272" s="379"/>
      <c r="JX272" s="379"/>
      <c r="JY272" s="379"/>
      <c r="JZ272" s="379"/>
      <c r="KA272" s="379"/>
      <c r="KB272" s="379"/>
      <c r="KC272" s="379"/>
      <c r="KD272" s="379"/>
      <c r="KE272" s="379"/>
      <c r="KF272" s="379"/>
      <c r="KG272" s="379"/>
      <c r="KH272" s="379"/>
      <c r="KI272" s="379"/>
      <c r="KJ272" s="379"/>
      <c r="KK272" s="379"/>
      <c r="KL272" s="379"/>
      <c r="KM272" s="379"/>
      <c r="KN272" s="379"/>
      <c r="KO272" s="379"/>
      <c r="KP272" s="379"/>
      <c r="KQ272" s="379"/>
      <c r="KR272" s="379"/>
      <c r="KS272" s="379"/>
      <c r="KT272" s="379"/>
      <c r="KU272" s="379"/>
      <c r="KV272" s="379"/>
      <c r="KW272" s="379"/>
      <c r="KX272" s="379"/>
      <c r="KY272" s="379"/>
      <c r="KZ272" s="379"/>
      <c r="LA272" s="379"/>
      <c r="LB272" s="379"/>
      <c r="LC272" s="379"/>
      <c r="LD272" s="379"/>
      <c r="LE272" s="379"/>
      <c r="LF272" s="379"/>
      <c r="LG272" s="379"/>
      <c r="LH272" s="379"/>
      <c r="LI272" s="379"/>
      <c r="LJ272" s="379"/>
      <c r="LK272" s="379"/>
      <c r="LL272" s="379"/>
      <c r="LM272" s="379"/>
      <c r="LN272" s="379"/>
      <c r="LO272" s="379"/>
      <c r="LP272" s="379"/>
      <c r="LQ272" s="379"/>
      <c r="LR272" s="379"/>
      <c r="LS272" s="379"/>
      <c r="LT272" s="379"/>
      <c r="LU272" s="379"/>
      <c r="LV272" s="379"/>
      <c r="LW272" s="379"/>
      <c r="LX272" s="379"/>
      <c r="LY272" s="379"/>
      <c r="LZ272" s="379"/>
      <c r="MA272" s="379"/>
      <c r="MB272" s="379"/>
      <c r="MC272" s="379"/>
      <c r="MD272" s="379"/>
      <c r="ME272" s="379"/>
      <c r="MF272" s="379"/>
      <c r="MG272" s="379"/>
      <c r="MH272" s="379"/>
      <c r="MI272" s="379"/>
      <c r="MJ272" s="379"/>
      <c r="MK272" s="379"/>
      <c r="ML272" s="379"/>
      <c r="MM272" s="379"/>
      <c r="MN272" s="379"/>
      <c r="MO272" s="379"/>
      <c r="MP272" s="379"/>
      <c r="MQ272" s="379"/>
      <c r="MR272" s="379"/>
      <c r="MS272" s="379"/>
      <c r="MT272" s="379"/>
      <c r="MU272" s="379"/>
      <c r="MV272" s="379"/>
      <c r="MW272" s="379"/>
      <c r="MX272" s="379"/>
      <c r="MY272" s="379"/>
      <c r="MZ272" s="379"/>
      <c r="NA272" s="379"/>
      <c r="NB272" s="379"/>
      <c r="NC272" s="379"/>
      <c r="ND272" s="379"/>
      <c r="NE272" s="379"/>
      <c r="NF272" s="379"/>
      <c r="NG272" s="379"/>
      <c r="NH272" s="379"/>
      <c r="NI272" s="379"/>
      <c r="NJ272" s="379"/>
      <c r="NK272" s="379"/>
      <c r="NL272" s="379"/>
      <c r="NM272" s="379"/>
      <c r="NN272" s="379"/>
      <c r="NO272" s="379"/>
      <c r="NP272" s="379"/>
      <c r="NQ272" s="379"/>
      <c r="NR272" s="379"/>
      <c r="NS272" s="379"/>
      <c r="NT272" s="379"/>
      <c r="NU272" s="379"/>
      <c r="NV272" s="379"/>
      <c r="NW272" s="379"/>
      <c r="NX272" s="379"/>
      <c r="NY272" s="379"/>
      <c r="NZ272" s="379"/>
      <c r="OA272" s="379"/>
      <c r="OB272" s="379"/>
      <c r="OC272" s="379"/>
      <c r="OD272" s="379"/>
      <c r="OE272" s="379"/>
      <c r="OF272" s="379"/>
      <c r="OG272" s="379"/>
      <c r="OH272" s="379"/>
      <c r="OI272" s="379"/>
      <c r="OJ272" s="379"/>
      <c r="OK272" s="379"/>
      <c r="OL272" s="379"/>
      <c r="OM272" s="379"/>
      <c r="ON272" s="379"/>
      <c r="OO272" s="379"/>
      <c r="OP272" s="379"/>
      <c r="OQ272" s="379"/>
      <c r="OR272" s="379"/>
      <c r="OS272" s="379"/>
      <c r="OT272" s="379"/>
      <c r="OU272" s="379"/>
      <c r="OV272" s="379"/>
      <c r="OW272" s="379"/>
      <c r="OX272" s="379"/>
      <c r="OY272" s="379"/>
      <c r="OZ272" s="379"/>
      <c r="PA272" s="379"/>
      <c r="PB272" s="379"/>
      <c r="PC272" s="379"/>
      <c r="PD272" s="379"/>
      <c r="PE272" s="379"/>
      <c r="PF272" s="379"/>
      <c r="PG272" s="379"/>
      <c r="PH272" s="379"/>
      <c r="PI272" s="379"/>
      <c r="PJ272" s="379"/>
      <c r="PK272" s="379"/>
      <c r="PL272" s="379"/>
      <c r="PM272" s="379"/>
      <c r="PN272" s="379"/>
      <c r="PO272" s="379"/>
      <c r="PP272" s="379"/>
      <c r="PQ272" s="379"/>
      <c r="PR272" s="379"/>
      <c r="PS272" s="379"/>
      <c r="PT272" s="379"/>
      <c r="PU272" s="379"/>
      <c r="PV272" s="379"/>
      <c r="PW272" s="379"/>
      <c r="PX272" s="379"/>
      <c r="PY272" s="379"/>
      <c r="PZ272" s="379"/>
      <c r="QA272" s="379"/>
      <c r="QB272" s="379"/>
      <c r="QC272" s="379"/>
      <c r="QD272" s="379"/>
      <c r="QE272" s="379"/>
      <c r="QF272" s="379"/>
      <c r="QG272" s="379"/>
      <c r="QH272" s="379"/>
      <c r="QI272" s="379"/>
      <c r="QJ272" s="379"/>
      <c r="QK272" s="379"/>
      <c r="QL272" s="379"/>
      <c r="QM272" s="379"/>
      <c r="QN272" s="379"/>
      <c r="QO272" s="379"/>
      <c r="QP272" s="379"/>
      <c r="QQ272" s="379"/>
      <c r="QR272" s="379"/>
      <c r="QS272" s="379"/>
      <c r="QT272" s="379"/>
      <c r="QU272" s="379"/>
      <c r="QV272" s="379"/>
      <c r="QW272" s="379"/>
      <c r="QX272" s="379"/>
      <c r="QY272" s="379"/>
      <c r="QZ272" s="379"/>
      <c r="RA272" s="379"/>
      <c r="RB272" s="379"/>
      <c r="RC272" s="379"/>
      <c r="RD272" s="379"/>
      <c r="RE272" s="379"/>
      <c r="RF272" s="379"/>
      <c r="RG272" s="379"/>
      <c r="RH272" s="379"/>
      <c r="RI272" s="379"/>
      <c r="RJ272" s="379"/>
      <c r="RK272" s="379"/>
      <c r="RL272" s="379"/>
      <c r="RM272" s="379"/>
      <c r="RN272" s="379"/>
      <c r="RO272" s="379"/>
      <c r="RP272" s="379"/>
      <c r="RQ272" s="379"/>
      <c r="RR272" s="379"/>
      <c r="RS272" s="379"/>
      <c r="RT272" s="379"/>
      <c r="RU272" s="379"/>
      <c r="RV272" s="379"/>
      <c r="RW272" s="379"/>
      <c r="RX272" s="379"/>
      <c r="RY272" s="379"/>
      <c r="RZ272" s="379"/>
      <c r="SA272" s="379"/>
      <c r="SB272" s="379"/>
      <c r="SC272" s="379"/>
      <c r="SD272" s="379"/>
      <c r="SE272" s="379"/>
      <c r="SF272" s="379"/>
      <c r="SG272" s="379"/>
      <c r="SH272" s="379"/>
      <c r="SI272" s="379"/>
      <c r="SJ272" s="379"/>
      <c r="SK272" s="379"/>
      <c r="SL272" s="379"/>
      <c r="SM272" s="379"/>
      <c r="SN272" s="379"/>
      <c r="SO272" s="379"/>
      <c r="SP272" s="379"/>
      <c r="SQ272" s="379"/>
      <c r="SR272" s="379"/>
      <c r="SS272" s="379"/>
      <c r="ST272" s="379"/>
      <c r="SU272" s="379"/>
      <c r="SV272" s="379"/>
      <c r="SW272" s="379"/>
      <c r="SX272" s="379"/>
      <c r="SY272" s="379"/>
      <c r="SZ272" s="379"/>
      <c r="TA272" s="379"/>
      <c r="TB272" s="379"/>
      <c r="TC272" s="379"/>
      <c r="TD272" s="379"/>
      <c r="TE272" s="379"/>
      <c r="TF272" s="379"/>
      <c r="TG272" s="379"/>
      <c r="TH272" s="379"/>
      <c r="TI272" s="379"/>
      <c r="TJ272" s="379"/>
      <c r="TK272" s="379"/>
      <c r="TL272" s="379"/>
      <c r="TM272" s="379"/>
      <c r="TN272" s="379"/>
      <c r="TO272" s="379"/>
      <c r="TP272" s="379"/>
      <c r="TQ272" s="379"/>
      <c r="TR272" s="379"/>
      <c r="TS272" s="379"/>
      <c r="TT272" s="379"/>
      <c r="TU272" s="379"/>
      <c r="TV272" s="379"/>
      <c r="TW272" s="379"/>
      <c r="TX272" s="379"/>
      <c r="TY272" s="379"/>
      <c r="TZ272" s="379"/>
      <c r="UA272" s="379"/>
      <c r="UB272" s="379"/>
      <c r="UC272" s="379"/>
      <c r="UD272" s="379"/>
      <c r="UE272" s="379"/>
      <c r="UF272" s="379"/>
      <c r="UG272" s="379"/>
      <c r="UH272" s="379"/>
      <c r="UI272" s="379"/>
      <c r="UJ272" s="379"/>
      <c r="UK272" s="379"/>
      <c r="UL272" s="379"/>
      <c r="UM272" s="379"/>
      <c r="UN272" s="379"/>
      <c r="UO272" s="379"/>
      <c r="UP272" s="379"/>
      <c r="UQ272" s="379"/>
      <c r="UR272" s="379"/>
      <c r="US272" s="379"/>
      <c r="UT272" s="379"/>
      <c r="UU272" s="379"/>
      <c r="UV272" s="379"/>
      <c r="UW272" s="379"/>
      <c r="UX272" s="379"/>
      <c r="UY272" s="379"/>
      <c r="UZ272" s="379"/>
      <c r="VA272" s="379"/>
      <c r="VB272" s="379"/>
      <c r="VC272" s="379"/>
      <c r="VD272" s="379"/>
      <c r="VE272" s="379"/>
      <c r="VF272" s="379"/>
      <c r="VG272" s="379"/>
      <c r="VH272" s="379"/>
      <c r="VI272" s="379"/>
      <c r="VJ272" s="379"/>
      <c r="VK272" s="379"/>
      <c r="VL272" s="379"/>
      <c r="VM272" s="379"/>
      <c r="VN272" s="379"/>
      <c r="VO272" s="379"/>
      <c r="VP272" s="379"/>
      <c r="VQ272" s="379"/>
      <c r="VR272" s="379"/>
      <c r="VS272" s="379"/>
      <c r="VT272" s="379"/>
      <c r="VU272" s="379"/>
      <c r="VV272" s="379"/>
      <c r="VW272" s="379"/>
      <c r="VX272" s="379"/>
      <c r="VY272" s="379"/>
      <c r="VZ272" s="379"/>
      <c r="WA272" s="379"/>
      <c r="WB272" s="379"/>
      <c r="WC272" s="379"/>
      <c r="WD272" s="379"/>
      <c r="WE272" s="379"/>
      <c r="WF272" s="379"/>
      <c r="WG272" s="379"/>
      <c r="WH272" s="379"/>
      <c r="WI272" s="379"/>
      <c r="WJ272" s="379"/>
      <c r="WK272" s="379"/>
      <c r="WL272" s="379"/>
      <c r="WM272" s="379"/>
      <c r="WN272" s="379"/>
      <c r="WO272" s="379"/>
      <c r="WP272" s="379"/>
      <c r="WQ272" s="379"/>
      <c r="WR272" s="379"/>
      <c r="WS272" s="379"/>
      <c r="WT272" s="379"/>
      <c r="WU272" s="379"/>
      <c r="WV272" s="379"/>
      <c r="WW272" s="379"/>
      <c r="WX272" s="379"/>
      <c r="WY272" s="379"/>
      <c r="WZ272" s="379"/>
      <c r="XA272" s="379"/>
      <c r="XB272" s="379"/>
      <c r="XC272" s="379"/>
      <c r="XD272" s="379"/>
      <c r="XE272" s="379"/>
      <c r="XF272" s="379"/>
      <c r="XG272" s="379"/>
      <c r="XH272" s="379"/>
      <c r="XI272" s="379"/>
      <c r="XJ272" s="379"/>
      <c r="XK272" s="379"/>
      <c r="XL272" s="379"/>
      <c r="XM272" s="379"/>
      <c r="XN272" s="379"/>
      <c r="XO272" s="379"/>
      <c r="XP272" s="379"/>
      <c r="XQ272" s="379"/>
      <c r="XR272" s="379"/>
      <c r="XS272" s="379"/>
      <c r="XT272" s="379"/>
      <c r="XU272" s="379"/>
      <c r="XV272" s="379"/>
      <c r="XW272" s="379"/>
      <c r="XX272" s="379"/>
      <c r="XY272" s="379"/>
      <c r="XZ272" s="379"/>
      <c r="YA272" s="379"/>
      <c r="YB272" s="379"/>
      <c r="YC272" s="379"/>
      <c r="YD272" s="379"/>
      <c r="YE272" s="379"/>
      <c r="YF272" s="379"/>
      <c r="YG272" s="379"/>
      <c r="YH272" s="379"/>
      <c r="YI272" s="379"/>
      <c r="YJ272" s="379"/>
      <c r="YK272" s="379"/>
      <c r="YL272" s="379"/>
      <c r="YM272" s="379"/>
      <c r="YN272" s="379"/>
      <c r="YO272" s="379"/>
      <c r="YP272" s="379"/>
      <c r="YQ272" s="379"/>
      <c r="YR272" s="379"/>
      <c r="YS272" s="379"/>
      <c r="YT272" s="379"/>
      <c r="YU272" s="379"/>
      <c r="YV272" s="379"/>
      <c r="YW272" s="379"/>
      <c r="YX272" s="379"/>
      <c r="YY272" s="379"/>
      <c r="YZ272" s="379"/>
      <c r="ZA272" s="379"/>
      <c r="ZB272" s="379"/>
      <c r="ZC272" s="379"/>
      <c r="ZD272" s="379"/>
      <c r="ZE272" s="379"/>
      <c r="ZF272" s="379"/>
      <c r="ZG272" s="379"/>
      <c r="ZH272" s="379"/>
      <c r="ZI272" s="379"/>
      <c r="ZJ272" s="379"/>
      <c r="ZK272" s="379"/>
      <c r="ZL272" s="379"/>
      <c r="ZM272" s="379"/>
      <c r="ZN272" s="379"/>
      <c r="ZO272" s="379"/>
      <c r="ZP272" s="379"/>
      <c r="ZQ272" s="379"/>
      <c r="ZR272" s="379"/>
      <c r="ZS272" s="379"/>
      <c r="ZT272" s="379"/>
      <c r="ZU272" s="379"/>
      <c r="ZV272" s="379"/>
      <c r="ZW272" s="379"/>
      <c r="ZX272" s="379"/>
      <c r="ZY272" s="379"/>
      <c r="ZZ272" s="379"/>
      <c r="AAA272" s="379"/>
      <c r="AAB272" s="379"/>
      <c r="AAC272" s="379"/>
      <c r="AAD272" s="379"/>
      <c r="AAE272" s="379"/>
      <c r="AAF272" s="379"/>
      <c r="AAG272" s="379"/>
      <c r="AAH272" s="379"/>
      <c r="AAI272" s="379"/>
      <c r="AAJ272" s="379"/>
      <c r="AAK272" s="379"/>
      <c r="AAL272" s="379"/>
      <c r="AAM272" s="379"/>
      <c r="AAN272" s="379"/>
      <c r="AAO272" s="379"/>
      <c r="AAP272" s="379"/>
      <c r="AAQ272" s="379"/>
      <c r="AAR272" s="379"/>
      <c r="AAS272" s="379"/>
      <c r="AAT272" s="379"/>
      <c r="AAU272" s="379"/>
      <c r="AAV272" s="379"/>
      <c r="AAW272" s="379"/>
      <c r="AAX272" s="379"/>
      <c r="AAY272" s="379"/>
      <c r="AAZ272" s="379"/>
      <c r="ABA272" s="379"/>
      <c r="ABB272" s="379"/>
      <c r="ABC272" s="379"/>
      <c r="ABD272" s="379"/>
      <c r="ABE272" s="379"/>
      <c r="ABF272" s="379"/>
      <c r="ABG272" s="379"/>
      <c r="ABH272" s="379"/>
      <c r="ABI272" s="379"/>
      <c r="ABJ272" s="379"/>
      <c r="ABK272" s="379"/>
      <c r="ABL272" s="379"/>
      <c r="ABM272" s="379"/>
      <c r="ABN272" s="379"/>
      <c r="ABO272" s="379"/>
      <c r="ABP272" s="379"/>
      <c r="ABQ272" s="379"/>
      <c r="ABR272" s="379"/>
      <c r="ABS272" s="379"/>
      <c r="ABT272" s="379"/>
      <c r="ABU272" s="379"/>
      <c r="ABV272" s="379"/>
      <c r="ABW272" s="379"/>
      <c r="ABX272" s="379"/>
      <c r="ABY272" s="379"/>
      <c r="ABZ272" s="379"/>
      <c r="ACA272" s="379"/>
      <c r="ACB272" s="379"/>
      <c r="ACC272" s="379"/>
      <c r="ACD272" s="379"/>
      <c r="ACE272" s="379"/>
      <c r="ACF272" s="379"/>
      <c r="ACG272" s="379"/>
      <c r="ACH272" s="379"/>
      <c r="ACI272" s="379"/>
      <c r="ACJ272" s="379"/>
      <c r="ACK272" s="379"/>
      <c r="ACL272" s="379"/>
      <c r="ACM272" s="379"/>
      <c r="ACN272" s="379"/>
      <c r="ACO272" s="379"/>
      <c r="ACP272" s="379"/>
      <c r="ACQ272" s="379"/>
      <c r="ACR272" s="379"/>
      <c r="ACS272" s="379"/>
      <c r="ACT272" s="379"/>
      <c r="ACU272" s="379"/>
      <c r="ACV272" s="379"/>
      <c r="ACW272" s="379"/>
      <c r="ACX272" s="379"/>
      <c r="ACY272" s="379"/>
      <c r="ACZ272" s="379"/>
      <c r="ADA272" s="379"/>
      <c r="ADB272" s="379"/>
      <c r="ADC272" s="379"/>
      <c r="ADD272" s="379"/>
      <c r="ADE272" s="379"/>
      <c r="ADF272" s="379"/>
      <c r="ADG272" s="379"/>
      <c r="ADH272" s="379"/>
      <c r="ADI272" s="379"/>
      <c r="ADJ272" s="379"/>
      <c r="ADK272" s="379"/>
      <c r="ADL272" s="379"/>
      <c r="ADM272" s="379"/>
      <c r="ADN272" s="379"/>
      <c r="ADO272" s="379"/>
      <c r="ADP272" s="379"/>
      <c r="ADQ272" s="379"/>
      <c r="ADR272" s="379"/>
      <c r="ADS272" s="379"/>
      <c r="ADT272" s="379"/>
      <c r="ADU272" s="379"/>
      <c r="ADV272" s="379"/>
      <c r="ADW272" s="379"/>
      <c r="ADX272" s="379"/>
      <c r="ADY272" s="379"/>
      <c r="ADZ272" s="379"/>
      <c r="AEA272" s="379"/>
      <c r="AEB272" s="379"/>
      <c r="AEC272" s="379"/>
      <c r="AED272" s="379"/>
      <c r="AEE272" s="379"/>
      <c r="AEF272" s="379"/>
      <c r="AEG272" s="379"/>
      <c r="AEH272" s="379"/>
      <c r="AEI272" s="379"/>
      <c r="AEJ272" s="379"/>
      <c r="AEK272" s="379"/>
      <c r="AEL272" s="379"/>
      <c r="AEM272" s="379"/>
      <c r="AEN272" s="379"/>
      <c r="AEO272" s="379"/>
      <c r="AEP272" s="379"/>
      <c r="AEQ272" s="379"/>
      <c r="AER272" s="379"/>
      <c r="AES272" s="379"/>
      <c r="AET272" s="379"/>
      <c r="AEU272" s="379"/>
      <c r="AEV272" s="379"/>
      <c r="AEW272" s="379"/>
      <c r="AEX272" s="379"/>
      <c r="AEY272" s="379"/>
      <c r="AEZ272" s="379"/>
      <c r="AFA272" s="379"/>
      <c r="AFB272" s="379"/>
      <c r="AFC272" s="379"/>
      <c r="AFD272" s="379"/>
      <c r="AFE272" s="379"/>
      <c r="AFF272" s="379"/>
      <c r="AFG272" s="379"/>
      <c r="AFH272" s="379"/>
      <c r="AFI272" s="379"/>
      <c r="AFJ272" s="379"/>
      <c r="AFK272" s="379"/>
      <c r="AFL272" s="379"/>
      <c r="AFM272" s="379"/>
      <c r="AFN272" s="379"/>
      <c r="AFO272" s="379"/>
      <c r="AFP272" s="379"/>
      <c r="AFQ272" s="379"/>
      <c r="AFR272" s="379"/>
      <c r="AFS272" s="379"/>
      <c r="AFT272" s="379"/>
      <c r="AFU272" s="379"/>
      <c r="AFV272" s="379"/>
      <c r="AFW272" s="379"/>
      <c r="AFX272" s="379"/>
      <c r="AFY272" s="379"/>
      <c r="AFZ272" s="379"/>
      <c r="AGA272" s="379"/>
      <c r="AGB272" s="379"/>
      <c r="AGC272" s="379"/>
      <c r="AGD272" s="379"/>
      <c r="AGE272" s="379"/>
      <c r="AGF272" s="379"/>
      <c r="AGG272" s="379"/>
      <c r="AGH272" s="379"/>
      <c r="AGI272" s="379"/>
      <c r="AGJ272" s="379"/>
      <c r="AGK272" s="379"/>
      <c r="AGL272" s="379"/>
      <c r="AGM272" s="379"/>
      <c r="AGN272" s="379"/>
      <c r="AGO272" s="379"/>
      <c r="AGP272" s="379"/>
      <c r="AGQ272" s="379"/>
      <c r="AGR272" s="379"/>
      <c r="AGS272" s="379"/>
      <c r="AGT272" s="379"/>
      <c r="AGU272" s="379"/>
      <c r="AGV272" s="379"/>
      <c r="AGW272" s="379"/>
      <c r="AGX272" s="379"/>
      <c r="AGY272" s="379"/>
      <c r="AGZ272" s="379"/>
      <c r="AHA272" s="379"/>
      <c r="AHB272" s="379"/>
      <c r="AHC272" s="379"/>
      <c r="AHD272" s="379"/>
      <c r="AHE272" s="379"/>
      <c r="AHF272" s="379"/>
      <c r="AHG272" s="379"/>
      <c r="AHH272" s="379"/>
      <c r="AHI272" s="379"/>
      <c r="AHJ272" s="379"/>
      <c r="AHK272" s="379"/>
      <c r="AHL272" s="379"/>
      <c r="AHM272" s="379"/>
      <c r="AHN272" s="379"/>
      <c r="AHO272" s="379"/>
      <c r="AHP272" s="379"/>
      <c r="AHQ272" s="379"/>
      <c r="AHR272" s="379"/>
      <c r="AHS272" s="379"/>
      <c r="AHT272" s="379"/>
      <c r="AHU272" s="379"/>
      <c r="AHV272" s="379"/>
      <c r="AHW272" s="379"/>
      <c r="AHX272" s="379"/>
      <c r="AHY272" s="379"/>
      <c r="AHZ272" s="379"/>
      <c r="AIA272" s="379"/>
      <c r="AIB272" s="379"/>
      <c r="AIC272" s="379"/>
      <c r="AID272" s="379"/>
      <c r="AIE272" s="379"/>
      <c r="AIF272" s="379"/>
      <c r="AIG272" s="379"/>
      <c r="AIH272" s="379"/>
      <c r="AII272" s="379"/>
      <c r="AIJ272" s="379"/>
      <c r="AIK272" s="379"/>
      <c r="AIL272" s="379"/>
      <c r="AIM272" s="379"/>
      <c r="AIN272" s="379"/>
      <c r="AIO272" s="379"/>
      <c r="AIP272" s="379"/>
      <c r="AIQ272" s="379"/>
      <c r="AIR272" s="379"/>
      <c r="AIS272" s="379"/>
      <c r="AIT272" s="379"/>
      <c r="AIU272" s="379"/>
      <c r="AIV272" s="379"/>
      <c r="AIW272" s="379"/>
      <c r="AIX272" s="379"/>
      <c r="AIY272" s="379"/>
      <c r="AIZ272" s="379"/>
      <c r="AJA272" s="379"/>
      <c r="AJB272" s="379"/>
      <c r="AJC272" s="379"/>
      <c r="AJD272" s="379"/>
      <c r="AJE272" s="379"/>
      <c r="AJF272" s="379"/>
      <c r="AJG272" s="379"/>
      <c r="AJH272" s="379"/>
      <c r="AJI272" s="379"/>
      <c r="AJJ272" s="379"/>
      <c r="AJK272" s="379"/>
      <c r="AJL272" s="379"/>
      <c r="AJM272" s="379"/>
      <c r="AJN272" s="379"/>
      <c r="AJO272" s="379"/>
      <c r="AJP272" s="379"/>
      <c r="AJQ272" s="379"/>
      <c r="AJR272" s="379"/>
      <c r="AJS272" s="379"/>
      <c r="AJT272" s="379"/>
      <c r="AJU272" s="379"/>
      <c r="AJV272" s="379"/>
      <c r="AJW272" s="379"/>
      <c r="AJX272" s="379"/>
      <c r="AJY272" s="379"/>
      <c r="AJZ272" s="379"/>
      <c r="AKA272" s="379"/>
      <c r="AKB272" s="379"/>
      <c r="AKC272" s="379"/>
      <c r="AKD272" s="379"/>
      <c r="AKE272" s="379"/>
      <c r="AKF272" s="379"/>
      <c r="AKG272" s="379"/>
      <c r="AKH272" s="379"/>
      <c r="AKI272" s="379"/>
      <c r="AKJ272" s="379"/>
      <c r="AKK272" s="379"/>
      <c r="AKL272" s="379"/>
      <c r="AKM272" s="379"/>
      <c r="AKN272" s="379"/>
      <c r="AKO272" s="379"/>
      <c r="AKP272" s="379"/>
      <c r="AKQ272" s="379"/>
      <c r="AKR272" s="379"/>
      <c r="AKS272" s="379"/>
      <c r="AKT272" s="379"/>
      <c r="AKU272" s="379"/>
      <c r="AKV272" s="379"/>
      <c r="AKW272" s="379"/>
      <c r="AKX272" s="379"/>
      <c r="AKY272" s="379"/>
      <c r="AKZ272" s="379"/>
      <c r="ALA272" s="379"/>
      <c r="ALB272" s="379"/>
      <c r="ALC272" s="379"/>
      <c r="ALD272" s="379"/>
      <c r="ALE272" s="379"/>
      <c r="ALF272" s="379"/>
      <c r="ALG272" s="379"/>
      <c r="ALH272" s="379"/>
      <c r="ALI272" s="379"/>
      <c r="ALJ272" s="379"/>
      <c r="ALK272" s="379"/>
      <c r="ALL272" s="379"/>
      <c r="ALM272" s="379"/>
      <c r="ALN272" s="379"/>
      <c r="ALO272" s="379"/>
      <c r="ALP272" s="379"/>
      <c r="ALQ272" s="379"/>
      <c r="ALR272" s="379"/>
      <c r="ALS272" s="379"/>
      <c r="ALT272" s="379"/>
      <c r="ALU272" s="379"/>
      <c r="ALV272" s="379"/>
      <c r="ALW272" s="379"/>
      <c r="ALX272" s="379"/>
      <c r="ALY272" s="379"/>
      <c r="ALZ272" s="379"/>
      <c r="AMA272" s="379"/>
      <c r="AMB272" s="379"/>
      <c r="AMC272" s="379"/>
      <c r="AMD272" s="379"/>
      <c r="AME272" s="379"/>
      <c r="AMF272" s="379"/>
      <c r="AMG272" s="379"/>
      <c r="AMH272" s="379"/>
      <c r="AMI272" s="379"/>
      <c r="AMJ272" s="379"/>
      <c r="AMK272" s="379"/>
      <c r="AML272" s="379"/>
      <c r="AMM272" s="379"/>
      <c r="AMN272" s="379"/>
      <c r="AMO272" s="379"/>
      <c r="AMP272" s="379"/>
      <c r="AMQ272" s="379"/>
      <c r="AMR272" s="379"/>
      <c r="AMS272" s="379"/>
      <c r="AMT272" s="379"/>
      <c r="AMU272" s="379"/>
      <c r="AMV272" s="379"/>
      <c r="AMW272" s="379"/>
      <c r="AMX272" s="379"/>
      <c r="AMY272" s="379"/>
      <c r="AMZ272" s="379"/>
      <c r="ANA272" s="379"/>
      <c r="ANB272" s="379"/>
      <c r="ANC272" s="379"/>
      <c r="AND272" s="379"/>
      <c r="ANE272" s="379"/>
      <c r="ANF272" s="379"/>
      <c r="ANG272" s="379"/>
      <c r="ANH272" s="379"/>
      <c r="ANI272" s="379"/>
      <c r="ANJ272" s="379"/>
      <c r="ANK272" s="379"/>
      <c r="ANL272" s="379"/>
      <c r="ANM272" s="379"/>
      <c r="ANN272" s="379"/>
      <c r="ANO272" s="379"/>
      <c r="ANP272" s="379"/>
      <c r="ANQ272" s="379"/>
      <c r="ANR272" s="379"/>
      <c r="ANS272" s="379"/>
      <c r="ANT272" s="379"/>
      <c r="ANU272" s="379"/>
      <c r="ANV272" s="379"/>
      <c r="ANW272" s="379"/>
      <c r="ANX272" s="379"/>
      <c r="ANY272" s="379"/>
      <c r="ANZ272" s="379"/>
      <c r="AOA272" s="379"/>
      <c r="AOB272" s="379"/>
      <c r="AOC272" s="379"/>
      <c r="AOD272" s="379"/>
      <c r="AOE272" s="379"/>
      <c r="AOF272" s="379"/>
      <c r="AOG272" s="379"/>
      <c r="AOH272" s="379"/>
      <c r="AOI272" s="379"/>
      <c r="AOJ272" s="379"/>
      <c r="AOK272" s="379"/>
      <c r="AOL272" s="379"/>
      <c r="AOM272" s="379"/>
      <c r="AON272" s="379"/>
      <c r="AOO272" s="379"/>
      <c r="AOP272" s="379"/>
      <c r="AOQ272" s="379"/>
      <c r="AOR272" s="379"/>
      <c r="AOS272" s="379"/>
      <c r="AOT272" s="379"/>
      <c r="AOU272" s="379"/>
      <c r="AOV272" s="379"/>
      <c r="AOW272" s="379"/>
      <c r="AOX272" s="379"/>
      <c r="AOY272" s="379"/>
      <c r="AOZ272" s="379"/>
      <c r="APA272" s="379"/>
      <c r="APB272" s="379"/>
      <c r="APC272" s="379"/>
      <c r="APD272" s="379"/>
      <c r="APE272" s="379"/>
      <c r="APF272" s="379"/>
      <c r="APG272" s="379"/>
      <c r="APH272" s="379"/>
      <c r="API272" s="379"/>
      <c r="APJ272" s="379"/>
      <c r="APK272" s="379"/>
      <c r="APL272" s="379"/>
      <c r="APM272" s="379"/>
      <c r="APN272" s="379"/>
      <c r="APO272" s="379"/>
      <c r="APP272" s="379"/>
      <c r="APQ272" s="379"/>
      <c r="APR272" s="379"/>
      <c r="APS272" s="379"/>
      <c r="APT272" s="379"/>
      <c r="APU272" s="379"/>
      <c r="APV272" s="379"/>
      <c r="APW272" s="379"/>
      <c r="APX272" s="379"/>
      <c r="APY272" s="379"/>
      <c r="APZ272" s="379"/>
      <c r="AQA272" s="379"/>
      <c r="AQB272" s="379"/>
      <c r="AQC272" s="379"/>
      <c r="AQD272" s="379"/>
      <c r="AQE272" s="379"/>
      <c r="AQF272" s="379"/>
      <c r="AQG272" s="379"/>
      <c r="AQH272" s="379"/>
      <c r="AQI272" s="379"/>
      <c r="AQJ272" s="379"/>
      <c r="AQK272" s="379"/>
      <c r="AQL272" s="379"/>
      <c r="AQM272" s="379"/>
      <c r="AQN272" s="379"/>
      <c r="AQO272" s="379"/>
      <c r="AQP272" s="379"/>
      <c r="AQQ272" s="379"/>
      <c r="AQR272" s="379"/>
      <c r="AQS272" s="379"/>
      <c r="AQT272" s="379"/>
      <c r="AQU272" s="379"/>
      <c r="AQV272" s="379"/>
      <c r="AQW272" s="379"/>
      <c r="AQX272" s="379"/>
      <c r="AQY272" s="379"/>
      <c r="AQZ272" s="379"/>
      <c r="ARA272" s="379"/>
      <c r="ARB272" s="379"/>
      <c r="ARC272" s="379"/>
      <c r="ARD272" s="379"/>
      <c r="ARE272" s="379"/>
      <c r="ARF272" s="379"/>
      <c r="ARG272" s="379"/>
      <c r="ARH272" s="379"/>
      <c r="ARI272" s="379"/>
      <c r="ARJ272" s="379"/>
      <c r="ARK272" s="379"/>
      <c r="ARL272" s="379"/>
      <c r="ARM272" s="379"/>
      <c r="ARN272" s="379"/>
      <c r="ARO272" s="379"/>
      <c r="ARP272" s="379"/>
      <c r="ARQ272" s="379"/>
      <c r="ARR272" s="379"/>
      <c r="ARS272" s="379"/>
      <c r="ART272" s="379"/>
      <c r="ARU272" s="379"/>
      <c r="ARV272" s="379"/>
      <c r="ARW272" s="379"/>
      <c r="ARX272" s="379"/>
      <c r="ARY272" s="379"/>
      <c r="ARZ272" s="379"/>
      <c r="ASA272" s="379"/>
      <c r="ASB272" s="379"/>
      <c r="ASC272" s="379"/>
      <c r="ASD272" s="379"/>
      <c r="ASE272" s="379"/>
      <c r="ASF272" s="379"/>
      <c r="ASG272" s="379"/>
      <c r="ASH272" s="379"/>
      <c r="ASI272" s="379"/>
      <c r="ASJ272" s="379"/>
      <c r="ASK272" s="379"/>
      <c r="ASL272" s="379"/>
      <c r="ASM272" s="379"/>
      <c r="ASN272" s="379"/>
      <c r="ASO272" s="379"/>
      <c r="ASP272" s="379"/>
      <c r="ASQ272" s="379"/>
      <c r="ASR272" s="379"/>
      <c r="ASS272" s="379"/>
      <c r="AST272" s="379"/>
      <c r="ASU272" s="379"/>
      <c r="ASV272" s="379"/>
      <c r="ASW272" s="379"/>
      <c r="ASX272" s="379"/>
      <c r="ASY272" s="379"/>
      <c r="ASZ272" s="379"/>
      <c r="ATA272" s="379"/>
      <c r="ATB272" s="379"/>
      <c r="ATC272" s="379"/>
      <c r="ATD272" s="379"/>
      <c r="ATE272" s="379"/>
      <c r="ATF272" s="379"/>
      <c r="ATG272" s="379"/>
      <c r="ATH272" s="379"/>
      <c r="ATI272" s="379"/>
      <c r="ATJ272" s="379"/>
      <c r="ATK272" s="379"/>
      <c r="ATL272" s="379"/>
      <c r="ATM272" s="379"/>
      <c r="ATN272" s="379"/>
      <c r="ATO272" s="379"/>
      <c r="ATP272" s="379"/>
      <c r="ATQ272" s="379"/>
      <c r="ATR272" s="379"/>
      <c r="ATS272" s="379"/>
      <c r="ATT272" s="379"/>
      <c r="ATU272" s="379"/>
      <c r="ATV272" s="379"/>
      <c r="ATW272" s="379"/>
      <c r="ATX272" s="379"/>
      <c r="ATY272" s="379"/>
      <c r="ATZ272" s="379"/>
      <c r="AUA272" s="379"/>
      <c r="AUB272" s="379"/>
      <c r="AUC272" s="379"/>
      <c r="AUD272" s="379"/>
      <c r="AUE272" s="379"/>
      <c r="AUF272" s="379"/>
      <c r="AUG272" s="379"/>
      <c r="AUH272" s="379"/>
      <c r="AUI272" s="379"/>
      <c r="AUJ272" s="379"/>
      <c r="AUK272" s="379"/>
      <c r="AUL272" s="379"/>
      <c r="AUM272" s="379"/>
      <c r="AUN272" s="379"/>
      <c r="AUO272" s="379"/>
      <c r="AUP272" s="379"/>
      <c r="AUQ272" s="379"/>
      <c r="AUR272" s="379"/>
      <c r="AUS272" s="379"/>
      <c r="AUT272" s="379"/>
      <c r="AUU272" s="379"/>
      <c r="AUV272" s="379"/>
      <c r="AUW272" s="379"/>
      <c r="AUX272" s="379"/>
      <c r="AUY272" s="379"/>
      <c r="AUZ272" s="379"/>
      <c r="AVA272" s="379"/>
      <c r="AVB272" s="379"/>
      <c r="AVC272" s="379"/>
      <c r="AVD272" s="379"/>
      <c r="AVE272" s="379"/>
      <c r="AVF272" s="379"/>
      <c r="AVG272" s="379"/>
      <c r="AVH272" s="379"/>
      <c r="AVI272" s="379"/>
      <c r="AVJ272" s="379"/>
      <c r="AVK272" s="379"/>
      <c r="AVL272" s="379"/>
      <c r="AVM272" s="379"/>
      <c r="AVN272" s="379"/>
      <c r="AVO272" s="379"/>
      <c r="AVP272" s="379"/>
      <c r="AVQ272" s="379"/>
      <c r="AVR272" s="379"/>
      <c r="AVS272" s="379"/>
      <c r="AVT272" s="379"/>
      <c r="AVU272" s="379"/>
      <c r="AVV272" s="379"/>
      <c r="AVW272" s="379"/>
      <c r="AVX272" s="379"/>
      <c r="AVY272" s="379"/>
      <c r="AVZ272" s="379"/>
      <c r="AWA272" s="379"/>
      <c r="AWB272" s="379"/>
      <c r="AWC272" s="379"/>
      <c r="AWD272" s="379"/>
      <c r="AWE272" s="379"/>
      <c r="AWF272" s="379"/>
      <c r="AWG272" s="379"/>
      <c r="AWH272" s="379"/>
      <c r="AWI272" s="379"/>
      <c r="AWJ272" s="379"/>
      <c r="AWK272" s="379"/>
      <c r="AWL272" s="379"/>
      <c r="AWM272" s="379"/>
      <c r="AWN272" s="379"/>
      <c r="AWO272" s="379"/>
      <c r="AWP272" s="379"/>
      <c r="AWQ272" s="379"/>
      <c r="AWR272" s="379"/>
      <c r="AWS272" s="379"/>
      <c r="AWT272" s="379"/>
      <c r="AWU272" s="379"/>
      <c r="AWV272" s="379"/>
      <c r="AWW272" s="379"/>
      <c r="AWX272" s="379"/>
      <c r="AWY272" s="379"/>
      <c r="AWZ272" s="379"/>
      <c r="AXA272" s="379"/>
      <c r="AXB272" s="379"/>
      <c r="AXC272" s="379"/>
      <c r="AXD272" s="379"/>
      <c r="AXE272" s="379"/>
      <c r="AXF272" s="379"/>
      <c r="AXG272" s="379"/>
      <c r="AXH272" s="379"/>
      <c r="AXI272" s="379"/>
      <c r="AXJ272" s="379"/>
      <c r="AXK272" s="379"/>
      <c r="AXL272" s="379"/>
      <c r="AXM272" s="379"/>
      <c r="AXN272" s="379"/>
      <c r="AXO272" s="379"/>
      <c r="AXP272" s="379"/>
      <c r="AXQ272" s="379"/>
      <c r="AXR272" s="379"/>
      <c r="AXS272" s="379"/>
      <c r="AXT272" s="379"/>
      <c r="AXU272" s="379"/>
      <c r="AXV272" s="379"/>
      <c r="AXW272" s="379"/>
      <c r="AXX272" s="379"/>
      <c r="AXY272" s="379"/>
      <c r="AXZ272" s="379"/>
      <c r="AYA272" s="379"/>
      <c r="AYB272" s="379"/>
      <c r="AYC272" s="379"/>
      <c r="AYD272" s="379"/>
      <c r="AYE272" s="379"/>
      <c r="AYF272" s="379"/>
      <c r="AYG272" s="379"/>
      <c r="AYH272" s="379"/>
      <c r="AYI272" s="379"/>
      <c r="AYJ272" s="379"/>
      <c r="AYK272" s="379"/>
      <c r="AYL272" s="379"/>
      <c r="AYM272" s="379"/>
      <c r="AYN272" s="379"/>
      <c r="AYO272" s="379"/>
      <c r="AYP272" s="379"/>
      <c r="AYQ272" s="379"/>
      <c r="AYR272" s="379"/>
      <c r="AYS272" s="379"/>
      <c r="AYT272" s="379"/>
      <c r="AYU272" s="379"/>
      <c r="AYV272" s="379"/>
      <c r="AYW272" s="379"/>
      <c r="AYX272" s="379"/>
      <c r="AYY272" s="379"/>
      <c r="AYZ272" s="379"/>
      <c r="AZA272" s="379"/>
      <c r="AZB272" s="379"/>
      <c r="AZC272" s="379"/>
      <c r="AZD272" s="379"/>
      <c r="AZE272" s="379"/>
      <c r="AZF272" s="379"/>
      <c r="AZG272" s="379"/>
      <c r="AZH272" s="379"/>
      <c r="AZI272" s="379"/>
      <c r="AZJ272" s="379"/>
      <c r="AZK272" s="379"/>
      <c r="AZL272" s="379"/>
      <c r="AZM272" s="379"/>
      <c r="AZN272" s="379"/>
      <c r="AZO272" s="379"/>
      <c r="AZP272" s="379"/>
      <c r="AZQ272" s="379"/>
      <c r="AZR272" s="379"/>
      <c r="AZS272" s="379"/>
      <c r="AZT272" s="379"/>
      <c r="AZU272" s="379"/>
      <c r="AZV272" s="379"/>
      <c r="AZW272" s="379"/>
      <c r="AZX272" s="379"/>
      <c r="AZY272" s="379"/>
      <c r="AZZ272" s="379"/>
      <c r="BAA272" s="379"/>
      <c r="BAB272" s="379"/>
      <c r="BAC272" s="379"/>
      <c r="BAD272" s="379"/>
      <c r="BAE272" s="379"/>
      <c r="BAF272" s="379"/>
      <c r="BAG272" s="379"/>
      <c r="BAH272" s="379"/>
      <c r="BAI272" s="379"/>
      <c r="BAJ272" s="379"/>
      <c r="BAK272" s="379"/>
      <c r="BAL272" s="379"/>
      <c r="BAM272" s="379"/>
      <c r="BAN272" s="379"/>
      <c r="BAO272" s="379"/>
      <c r="BAP272" s="379"/>
      <c r="BAQ272" s="379"/>
      <c r="BAR272" s="379"/>
      <c r="BAS272" s="379"/>
      <c r="BAT272" s="379"/>
      <c r="BAU272" s="379"/>
      <c r="BAV272" s="379"/>
      <c r="BAW272" s="379"/>
      <c r="BAX272" s="379"/>
      <c r="BAY272" s="379"/>
      <c r="BAZ272" s="379"/>
      <c r="BBA272" s="379"/>
      <c r="BBB272" s="379"/>
      <c r="BBC272" s="379"/>
      <c r="BBD272" s="379"/>
      <c r="BBE272" s="379"/>
      <c r="BBF272" s="379"/>
      <c r="BBG272" s="379"/>
      <c r="BBH272" s="379"/>
      <c r="BBI272" s="379"/>
      <c r="BBJ272" s="379"/>
      <c r="BBK272" s="379"/>
      <c r="BBL272" s="379"/>
      <c r="BBM272" s="379"/>
      <c r="BBN272" s="379"/>
      <c r="BBO272" s="379"/>
      <c r="BBP272" s="379"/>
      <c r="BBQ272" s="379"/>
      <c r="BBR272" s="379"/>
      <c r="BBS272" s="379"/>
      <c r="BBT272" s="379"/>
      <c r="BBU272" s="379"/>
      <c r="BBV272" s="379"/>
      <c r="BBW272" s="379"/>
      <c r="BBX272" s="379"/>
      <c r="BBY272" s="379"/>
      <c r="BBZ272" s="379"/>
      <c r="BCA272" s="379"/>
      <c r="BCB272" s="379"/>
      <c r="BCC272" s="379"/>
      <c r="BCD272" s="379"/>
      <c r="BCE272" s="379"/>
      <c r="BCF272" s="379"/>
      <c r="BCG272" s="379"/>
      <c r="BCH272" s="379"/>
      <c r="BCI272" s="379"/>
      <c r="BCJ272" s="379"/>
      <c r="BCK272" s="379"/>
      <c r="BCL272" s="379"/>
      <c r="BCM272" s="379"/>
      <c r="BCN272" s="379"/>
      <c r="BCO272" s="379"/>
      <c r="BCP272" s="379"/>
      <c r="BCQ272" s="379"/>
      <c r="BCR272" s="379"/>
      <c r="BCS272" s="379"/>
      <c r="BCT272" s="379"/>
      <c r="BCU272" s="379"/>
      <c r="BCV272" s="379"/>
      <c r="BCW272" s="379"/>
      <c r="BCX272" s="379"/>
      <c r="BCY272" s="379"/>
      <c r="BCZ272" s="379"/>
      <c r="BDA272" s="379"/>
      <c r="BDB272" s="379"/>
      <c r="BDC272" s="379"/>
      <c r="BDD272" s="379"/>
      <c r="BDE272" s="379"/>
      <c r="BDF272" s="379"/>
      <c r="BDG272" s="379"/>
      <c r="BDH272" s="379"/>
      <c r="BDI272" s="379"/>
      <c r="BDJ272" s="379"/>
      <c r="BDK272" s="379"/>
      <c r="BDL272" s="379"/>
      <c r="BDM272" s="379"/>
      <c r="BDN272" s="379"/>
      <c r="BDO272" s="379"/>
      <c r="BDP272" s="379"/>
      <c r="BDQ272" s="379"/>
      <c r="BDR272" s="379"/>
      <c r="BDS272" s="379"/>
      <c r="BDT272" s="379"/>
      <c r="BDU272" s="379"/>
      <c r="BDV272" s="379"/>
      <c r="BDW272" s="379"/>
      <c r="BDX272" s="379"/>
      <c r="BDY272" s="379"/>
      <c r="BDZ272" s="379"/>
      <c r="BEA272" s="379"/>
      <c r="BEB272" s="379"/>
      <c r="BEC272" s="379"/>
      <c r="BED272" s="379"/>
      <c r="BEE272" s="379"/>
      <c r="BEF272" s="379"/>
      <c r="BEG272" s="379"/>
      <c r="BEH272" s="379"/>
      <c r="BEI272" s="379"/>
      <c r="BEJ272" s="379"/>
      <c r="BEK272" s="379"/>
      <c r="BEL272" s="379"/>
      <c r="BEM272" s="379"/>
      <c r="BEN272" s="379"/>
      <c r="BEO272" s="379"/>
      <c r="BEP272" s="379"/>
      <c r="BEQ272" s="379"/>
      <c r="BER272" s="379"/>
      <c r="BES272" s="379"/>
      <c r="BET272" s="379"/>
      <c r="BEU272" s="379"/>
      <c r="BEV272" s="379"/>
      <c r="BEW272" s="379"/>
      <c r="BEX272" s="379"/>
      <c r="BEY272" s="379"/>
      <c r="BEZ272" s="379"/>
      <c r="BFA272" s="379"/>
      <c r="BFB272" s="379"/>
      <c r="BFC272" s="379"/>
      <c r="BFD272" s="379"/>
      <c r="BFE272" s="379"/>
      <c r="BFF272" s="379"/>
      <c r="BFG272" s="379"/>
      <c r="BFH272" s="379"/>
      <c r="BFI272" s="379"/>
      <c r="BFJ272" s="379"/>
      <c r="BFK272" s="379"/>
      <c r="BFL272" s="379"/>
      <c r="BFM272" s="379"/>
      <c r="BFN272" s="379"/>
      <c r="BFO272" s="379"/>
      <c r="BFP272" s="379"/>
      <c r="BFQ272" s="379"/>
      <c r="BFR272" s="379"/>
      <c r="BFS272" s="379"/>
      <c r="BFT272" s="379"/>
      <c r="BFU272" s="379"/>
      <c r="BFV272" s="379"/>
      <c r="BFW272" s="379"/>
      <c r="BFX272" s="379"/>
      <c r="BFY272" s="379"/>
      <c r="BFZ272" s="379"/>
      <c r="BGA272" s="379"/>
      <c r="BGB272" s="379"/>
      <c r="BGC272" s="379"/>
      <c r="BGD272" s="379"/>
      <c r="BGE272" s="379"/>
      <c r="BGF272" s="379"/>
      <c r="BGG272" s="379"/>
      <c r="BGH272" s="379"/>
      <c r="BGI272" s="379"/>
      <c r="BGJ272" s="379"/>
      <c r="BGK272" s="379"/>
      <c r="BGL272" s="379"/>
      <c r="BGM272" s="379"/>
      <c r="BGN272" s="379"/>
      <c r="BGO272" s="379"/>
      <c r="BGP272" s="379"/>
      <c r="BGQ272" s="379"/>
      <c r="BGR272" s="379"/>
      <c r="BGS272" s="379"/>
      <c r="BGT272" s="379"/>
      <c r="BGU272" s="379"/>
      <c r="BGV272" s="379"/>
      <c r="BGW272" s="379"/>
      <c r="BGX272" s="379"/>
      <c r="BGY272" s="379"/>
      <c r="BGZ272" s="379"/>
      <c r="BHA272" s="379"/>
      <c r="BHB272" s="379"/>
      <c r="BHC272" s="379"/>
      <c r="BHD272" s="379"/>
      <c r="BHE272" s="379"/>
      <c r="BHF272" s="379"/>
      <c r="BHG272" s="379"/>
      <c r="BHH272" s="379"/>
      <c r="BHI272" s="379"/>
      <c r="BHJ272" s="379"/>
      <c r="BHK272" s="379"/>
      <c r="BHL272" s="379"/>
      <c r="BHM272" s="379"/>
      <c r="BHN272" s="379"/>
      <c r="BHO272" s="379"/>
      <c r="BHP272" s="379"/>
      <c r="BHQ272" s="379"/>
      <c r="BHR272" s="379"/>
      <c r="BHS272" s="379"/>
      <c r="BHT272" s="379"/>
      <c r="BHU272" s="379"/>
      <c r="BHV272" s="379"/>
      <c r="BHW272" s="379"/>
      <c r="BHX272" s="379"/>
      <c r="BHY272" s="379"/>
      <c r="BHZ272" s="379"/>
      <c r="BIA272" s="379"/>
      <c r="BIB272" s="379"/>
      <c r="BIC272" s="379"/>
      <c r="BID272" s="379"/>
      <c r="BIE272" s="379"/>
      <c r="BIF272" s="379"/>
      <c r="BIG272" s="379"/>
      <c r="BIH272" s="379"/>
      <c r="BII272" s="379"/>
      <c r="BIJ272" s="379"/>
      <c r="BIK272" s="379"/>
      <c r="BIL272" s="379"/>
      <c r="BIM272" s="379"/>
      <c r="BIN272" s="379"/>
      <c r="BIO272" s="379"/>
      <c r="BIP272" s="379"/>
      <c r="BIQ272" s="379"/>
      <c r="BIR272" s="379"/>
      <c r="BIS272" s="379"/>
      <c r="BIT272" s="379"/>
      <c r="BIU272" s="379"/>
      <c r="BIV272" s="379"/>
      <c r="BIW272" s="379"/>
      <c r="BIX272" s="379"/>
      <c r="BIY272" s="379"/>
      <c r="BIZ272" s="379"/>
      <c r="BJA272" s="379"/>
    </row>
    <row r="273" spans="1:1" s="247" customFormat="1" ht="15.75" hidden="1" thickTop="1" x14ac:dyDescent="0.25">
      <c r="A273" s="368"/>
    </row>
    <row r="274" spans="1:1" s="247" customFormat="1" hidden="1" x14ac:dyDescent="0.25">
      <c r="A274" s="368"/>
    </row>
    <row r="275" spans="1:1" s="247" customFormat="1" hidden="1" x14ac:dyDescent="0.25">
      <c r="A275" s="368"/>
    </row>
    <row r="276" spans="1:1" s="247" customFormat="1" hidden="1" x14ac:dyDescent="0.25">
      <c r="A276" s="368"/>
    </row>
    <row r="277" spans="1:1" s="247" customFormat="1" ht="15.75" thickTop="1" x14ac:dyDescent="0.25">
      <c r="A277" s="368"/>
    </row>
    <row r="278" spans="1:1" s="247" customFormat="1" x14ac:dyDescent="0.25">
      <c r="A278" s="368"/>
    </row>
    <row r="279" spans="1:1" s="247" customFormat="1" x14ac:dyDescent="0.25">
      <c r="A279" s="368"/>
    </row>
    <row r="280" spans="1:1" s="247" customFormat="1" x14ac:dyDescent="0.25">
      <c r="A280" s="368"/>
    </row>
    <row r="281" spans="1:1" s="247" customFormat="1" x14ac:dyDescent="0.25">
      <c r="A281" s="368"/>
    </row>
    <row r="282" spans="1:1" s="247" customFormat="1" x14ac:dyDescent="0.25">
      <c r="A282" s="368"/>
    </row>
    <row r="283" spans="1:1" s="247" customFormat="1" x14ac:dyDescent="0.25">
      <c r="A283" s="368"/>
    </row>
    <row r="284" spans="1:1" s="247" customFormat="1" x14ac:dyDescent="0.25">
      <c r="A284" s="368"/>
    </row>
    <row r="285" spans="1:1" s="247" customFormat="1" x14ac:dyDescent="0.25">
      <c r="A285" s="368"/>
    </row>
  </sheetData>
  <sheetProtection algorithmName="SHA-512" hashValue="TOXPCs1dyS8zdkdLRkh+UicLKaOzc1fHwfFwV+88BoLSuj9L/sNrZPmPEPGOI8CsAkJklDtokuefNK7iJan87w==" saltValue="nDseM51oCth269PMJk7JEw==" spinCount="100000" sheet="1" objects="1" scenarios="1"/>
  <mergeCells count="45">
    <mergeCell ref="A57:C57"/>
    <mergeCell ref="D91:Q92"/>
    <mergeCell ref="D66:Q67"/>
    <mergeCell ref="D129:Q130"/>
    <mergeCell ref="A67:C67"/>
    <mergeCell ref="A66:C66"/>
    <mergeCell ref="A64:C64"/>
    <mergeCell ref="A89:C89"/>
    <mergeCell ref="A92:C92"/>
    <mergeCell ref="A77:C77"/>
    <mergeCell ref="A80:C80"/>
    <mergeCell ref="A84:C84"/>
    <mergeCell ref="A103:C103"/>
    <mergeCell ref="A158:C158"/>
    <mergeCell ref="A142:C142"/>
    <mergeCell ref="A152:C152"/>
    <mergeCell ref="A1:Q1"/>
    <mergeCell ref="A2:C2"/>
    <mergeCell ref="A19:C19"/>
    <mergeCell ref="A37:C37"/>
    <mergeCell ref="D3:Q4"/>
    <mergeCell ref="A4:C4"/>
    <mergeCell ref="A27:C27"/>
    <mergeCell ref="A127:C127"/>
    <mergeCell ref="A107:C107"/>
    <mergeCell ref="A113:C113"/>
    <mergeCell ref="A130:C130"/>
    <mergeCell ref="A155:C155"/>
    <mergeCell ref="D157:Q158"/>
    <mergeCell ref="A272:C272"/>
    <mergeCell ref="A259:C259"/>
    <mergeCell ref="A196:C196"/>
    <mergeCell ref="A199:C199"/>
    <mergeCell ref="A257:C257"/>
    <mergeCell ref="A260:C260"/>
    <mergeCell ref="A252:C252"/>
    <mergeCell ref="A219:C219"/>
    <mergeCell ref="A223:C223"/>
    <mergeCell ref="A233:C233"/>
    <mergeCell ref="A169:C169"/>
    <mergeCell ref="A178:C178"/>
    <mergeCell ref="A173:C173"/>
    <mergeCell ref="D198:Q199"/>
    <mergeCell ref="D259:Q260"/>
    <mergeCell ref="A193:C193"/>
  </mergeCells>
  <printOptions horizontalCentered="1"/>
  <pageMargins left="0" right="0" top="0" bottom="0" header="0" footer="0"/>
  <pageSetup scale="67" fitToHeight="0" orientation="landscape" cellComments="atEnd" r:id="rId1"/>
  <rowBreaks count="8" manualBreakCount="8">
    <brk id="36" max="16383" man="1"/>
    <brk id="65" max="16383" man="1"/>
    <brk id="90" max="16383" man="1"/>
    <brk id="128" max="16383" man="1"/>
    <brk id="156" max="16383" man="1"/>
    <brk id="197" max="16383" man="1"/>
    <brk id="232" max="16383" man="1"/>
    <brk id="25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 tint="-0.499984740745262"/>
    <pageSetUpPr fitToPage="1"/>
  </sheetPr>
  <dimension ref="A1:O99"/>
  <sheetViews>
    <sheetView topLeftCell="N31" zoomScale="115" zoomScaleNormal="115" workbookViewId="0">
      <selection activeCell="U39" sqref="U39"/>
    </sheetView>
  </sheetViews>
  <sheetFormatPr defaultColWidth="16" defaultRowHeight="15" x14ac:dyDescent="0.25"/>
  <cols>
    <col min="1" max="1" width="11.85546875" style="61" hidden="1" customWidth="1"/>
    <col min="2" max="2" width="49.7109375" style="61" hidden="1" customWidth="1"/>
    <col min="3" max="5" width="14.5703125" style="61" hidden="1" customWidth="1"/>
    <col min="6" max="6" width="18.28515625" style="61" hidden="1" customWidth="1"/>
    <col min="7" max="7" width="13.28515625" style="259" hidden="1" customWidth="1"/>
    <col min="8" max="8" width="19.85546875" style="61" hidden="1" customWidth="1"/>
    <col min="9" max="9" width="16.42578125" style="61" hidden="1" customWidth="1"/>
    <col min="10" max="11" width="14.5703125" style="61" hidden="1" customWidth="1"/>
    <col min="12" max="12" width="15.5703125" style="252" hidden="1" customWidth="1"/>
    <col min="13" max="13" width="16" style="252" hidden="1" customWidth="1"/>
    <col min="14" max="14" width="16" style="252"/>
    <col min="15" max="16384" width="16" style="61"/>
  </cols>
  <sheetData>
    <row r="1" spans="1:15" ht="30" thickTop="1" thickBot="1" x14ac:dyDescent="0.3">
      <c r="A1" s="555" t="s">
        <v>15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7"/>
    </row>
    <row r="2" spans="1:15" ht="31.5" thickTop="1" thickBot="1" x14ac:dyDescent="0.3">
      <c r="A2" s="659" t="s">
        <v>67</v>
      </c>
      <c r="B2" s="559"/>
      <c r="C2" s="12" t="s">
        <v>17</v>
      </c>
      <c r="D2" s="8" t="s">
        <v>16</v>
      </c>
      <c r="E2" s="8" t="s">
        <v>18</v>
      </c>
      <c r="F2" s="13" t="s">
        <v>19</v>
      </c>
      <c r="G2" s="253" t="s">
        <v>420</v>
      </c>
      <c r="H2" s="9" t="s">
        <v>421</v>
      </c>
      <c r="I2" s="240" t="s">
        <v>422</v>
      </c>
      <c r="J2" s="6" t="s">
        <v>24</v>
      </c>
      <c r="K2" s="6" t="s">
        <v>25</v>
      </c>
      <c r="L2" s="262" t="s">
        <v>26</v>
      </c>
    </row>
    <row r="3" spans="1:15" ht="15.75" thickTop="1" x14ac:dyDescent="0.25">
      <c r="A3" s="660" t="s">
        <v>0</v>
      </c>
      <c r="B3" s="661"/>
      <c r="C3" s="28"/>
      <c r="D3" s="29"/>
      <c r="E3" s="29"/>
      <c r="F3" s="30"/>
      <c r="G3" s="254"/>
      <c r="H3" s="28"/>
      <c r="I3" s="241"/>
      <c r="J3" s="29"/>
      <c r="K3" s="29"/>
      <c r="L3" s="30"/>
    </row>
    <row r="4" spans="1:15" x14ac:dyDescent="0.25">
      <c r="A4" s="662" t="s">
        <v>1</v>
      </c>
      <c r="B4" s="561"/>
      <c r="C4" s="39"/>
      <c r="D4" s="40"/>
      <c r="E4" s="40"/>
      <c r="F4" s="41"/>
      <c r="G4" s="255"/>
      <c r="H4" s="39"/>
      <c r="I4" s="242"/>
      <c r="J4" s="40"/>
      <c r="K4" s="40"/>
      <c r="L4" s="41"/>
    </row>
    <row r="5" spans="1:15" x14ac:dyDescent="0.25">
      <c r="A5" s="43">
        <v>4011</v>
      </c>
      <c r="B5" s="2" t="s">
        <v>39</v>
      </c>
      <c r="C5" s="238">
        <f>(REVENUE!D4/REVENUE!C4)-1</f>
        <v>-2.4509999519526926E-2</v>
      </c>
      <c r="D5" s="239">
        <f>(REVENUE!E4/REVENUE!D4)-1</f>
        <v>0.11596154702783279</v>
      </c>
      <c r="E5" s="239">
        <f>(REVENUE!F4/REVENUE!E4)-1</f>
        <v>6.0371109126303946E-2</v>
      </c>
      <c r="F5" s="239">
        <f>(REVENUE!O4/REVENUE!F4)-1</f>
        <v>4.7740956609746643E-2</v>
      </c>
      <c r="G5" s="238">
        <f>AVERAGE(C5:F5)</f>
        <v>4.9890903311089113E-2</v>
      </c>
      <c r="H5" s="23">
        <f>G5*REVENUE!O4</f>
        <v>35854.386532844364</v>
      </c>
      <c r="I5" s="536">
        <f>(476900000)*(0.173/100)</f>
        <v>825036.99999999988</v>
      </c>
      <c r="J5" s="24"/>
      <c r="L5" s="31"/>
    </row>
    <row r="6" spans="1:15" x14ac:dyDescent="0.25">
      <c r="A6" s="43">
        <v>4015</v>
      </c>
      <c r="B6" s="2" t="s">
        <v>50</v>
      </c>
      <c r="C6" s="238">
        <f>(REVENUE!D5/REVENUE!C5)-1</f>
        <v>0.50723832227901711</v>
      </c>
      <c r="D6" s="239">
        <f>(REVENUE!E5/REVENUE!D5)-1</f>
        <v>-1.1892049681405052</v>
      </c>
      <c r="E6" s="239">
        <f>(REVENUE!F5/REVENUE!E5)-1</f>
        <v>-1</v>
      </c>
      <c r="F6" s="239">
        <v>0</v>
      </c>
      <c r="G6" s="238">
        <f t="shared" ref="G6:G18" si="0">AVERAGE(C6:F6)</f>
        <v>-0.42049166146537204</v>
      </c>
      <c r="H6" s="23">
        <f>G6*REVENUE!O5</f>
        <v>0</v>
      </c>
      <c r="I6" s="243">
        <f>H6+REVENUE!O5</f>
        <v>0</v>
      </c>
      <c r="J6" s="24"/>
      <c r="L6" s="31"/>
    </row>
    <row r="7" spans="1:15" x14ac:dyDescent="0.25">
      <c r="A7" s="43">
        <v>4016</v>
      </c>
      <c r="B7" s="2" t="s">
        <v>40</v>
      </c>
      <c r="C7" s="238">
        <v>0</v>
      </c>
      <c r="D7" s="239">
        <f>(REVENUE!E6/REVENUE!D6)-1</f>
        <v>-0.2110766295878338</v>
      </c>
      <c r="E7" s="239">
        <f>(REVENUE!F6/REVENUE!E6)-1</f>
        <v>-1</v>
      </c>
      <c r="F7" s="239">
        <v>0</v>
      </c>
      <c r="G7" s="238">
        <f t="shared" si="0"/>
        <v>-0.30276915739695842</v>
      </c>
      <c r="H7" s="23">
        <f>G7*REVENUE!O6</f>
        <v>0</v>
      </c>
      <c r="I7" s="243">
        <f>H7+REVENUE!O6</f>
        <v>0</v>
      </c>
      <c r="J7" s="24"/>
      <c r="L7" s="31"/>
    </row>
    <row r="8" spans="1:15" x14ac:dyDescent="0.25">
      <c r="A8" s="43">
        <v>4020</v>
      </c>
      <c r="B8" s="2" t="s">
        <v>41</v>
      </c>
      <c r="C8" s="238">
        <f>(REVENUE!D7/REVENUE!C7)-1</f>
        <v>-4.7812533847538807E-2</v>
      </c>
      <c r="D8" s="239">
        <f>(REVENUE!E7/REVENUE!D7)-1</f>
        <v>5.1780014954040388E-2</v>
      </c>
      <c r="E8" s="239">
        <f>(REVENUE!F7/REVENUE!E7)-1</f>
        <v>2.6902345590553711E-2</v>
      </c>
      <c r="F8" s="239">
        <f>(REVENUE!O7/REVENUE!F7)-1</f>
        <v>-0.16675924928359909</v>
      </c>
      <c r="G8" s="238">
        <f t="shared" si="0"/>
        <v>-3.3972355646635949E-2</v>
      </c>
      <c r="H8" s="23">
        <f>G8*REVENUE!O7</f>
        <v>-4445.6075120822952</v>
      </c>
      <c r="I8" s="243">
        <v>150000</v>
      </c>
      <c r="J8" s="24"/>
      <c r="L8" s="31"/>
    </row>
    <row r="9" spans="1:15" x14ac:dyDescent="0.25">
      <c r="A9" s="43">
        <v>4021</v>
      </c>
      <c r="B9" s="2" t="s">
        <v>42</v>
      </c>
      <c r="C9" s="238">
        <f>(REVENUE!D8/REVENUE!C8)-1</f>
        <v>1.4253816097942176</v>
      </c>
      <c r="D9" s="239">
        <f>(REVENUE!E8/REVENUE!D8)-1</f>
        <v>-0.76492851496717873</v>
      </c>
      <c r="E9" s="239">
        <f>(REVENUE!F8/REVENUE!E8)-1</f>
        <v>-0.20498364370693922</v>
      </c>
      <c r="F9" s="239">
        <f>(REVENUE!O8/REVENUE!F8)-1</f>
        <v>-0.78967300729843104</v>
      </c>
      <c r="G9" s="238">
        <f t="shared" si="0"/>
        <v>-8.3550889044582854E-2</v>
      </c>
      <c r="H9" s="23">
        <f>G9*REVENUE!O8</f>
        <v>-30.578789881426879</v>
      </c>
      <c r="I9" s="243">
        <v>1000</v>
      </c>
      <c r="J9" s="24"/>
      <c r="L9" s="31"/>
    </row>
    <row r="10" spans="1:15" x14ac:dyDescent="0.25">
      <c r="A10" s="43">
        <v>4022</v>
      </c>
      <c r="B10" s="2" t="s">
        <v>43</v>
      </c>
      <c r="C10" s="238">
        <f>(REVENUE!D9/REVENUE!C9)-1</f>
        <v>0.22764706157130377</v>
      </c>
      <c r="D10" s="239">
        <f>(REVENUE!E9/REVENUE!D9)-1</f>
        <v>-0.26856586101799396</v>
      </c>
      <c r="E10" s="239">
        <f>(REVENUE!F9/REVENUE!E9)-1</f>
        <v>0.22420109095177199</v>
      </c>
      <c r="F10" s="239">
        <f>(REVENUE!O9/REVENUE!F9)-1</f>
        <v>-0.18219524438082157</v>
      </c>
      <c r="G10" s="238">
        <f t="shared" si="0"/>
        <v>2.7176178106505522E-4</v>
      </c>
      <c r="H10" s="23">
        <f>G10*REVENUE!O9</f>
        <v>8.3681512677648247</v>
      </c>
      <c r="I10" s="243">
        <v>40000</v>
      </c>
      <c r="J10" s="24"/>
      <c r="L10" s="31"/>
    </row>
    <row r="11" spans="1:15" x14ac:dyDescent="0.25">
      <c r="A11" s="43">
        <v>4023</v>
      </c>
      <c r="B11" s="2" t="s">
        <v>44</v>
      </c>
      <c r="C11" s="238">
        <f>(REVENUE!D10/REVENUE!C10)-1</f>
        <v>7.3686284530343205E-3</v>
      </c>
      <c r="D11" s="239">
        <f>(REVENUE!E10/REVENUE!D10)-1</f>
        <v>9.782800531146818E-2</v>
      </c>
      <c r="E11" s="239">
        <f>(REVENUE!F10/REVENUE!E10)-1</f>
        <v>-9.2380018995625868E-2</v>
      </c>
      <c r="F11" s="239">
        <f>(REVENUE!O10/REVENUE!F10)-1</f>
        <v>-6.8670792413247361E-2</v>
      </c>
      <c r="G11" s="238">
        <f t="shared" si="0"/>
        <v>-1.3963544411092682E-2</v>
      </c>
      <c r="H11" s="23">
        <f>G11*REVENUE!O10</f>
        <v>-678.41028745084714</v>
      </c>
      <c r="I11" s="243">
        <v>55000</v>
      </c>
      <c r="J11" s="24"/>
      <c r="L11" s="31"/>
    </row>
    <row r="12" spans="1:15" x14ac:dyDescent="0.25">
      <c r="A12" s="43">
        <v>4024</v>
      </c>
      <c r="B12" s="2" t="s">
        <v>45</v>
      </c>
      <c r="C12" s="238">
        <f>(REVENUE!D11/REVENUE!C11)-1</f>
        <v>0.65975203198064625</v>
      </c>
      <c r="D12" s="239">
        <f>(REVENUE!E11/REVENUE!D11)-1</f>
        <v>-0.17758545987801755</v>
      </c>
      <c r="E12" s="239">
        <f>(REVENUE!F11/REVENUE!E11)-1</f>
        <v>-2.0819149510995838E-2</v>
      </c>
      <c r="F12" s="239">
        <f>(REVENUE!O11/REVENUE!F11)-1</f>
        <v>0.12954910411274878</v>
      </c>
      <c r="G12" s="238">
        <f t="shared" si="0"/>
        <v>0.14772413167609541</v>
      </c>
      <c r="H12" s="23">
        <f>G12*REVENUE!O11</f>
        <v>604.76339094481682</v>
      </c>
      <c r="I12" s="243">
        <v>4000</v>
      </c>
      <c r="J12" s="24"/>
      <c r="L12" s="31"/>
    </row>
    <row r="13" spans="1:15" x14ac:dyDescent="0.25">
      <c r="A13" s="43">
        <v>4025</v>
      </c>
      <c r="B13" s="2" t="s">
        <v>46</v>
      </c>
      <c r="C13" s="238">
        <f>(REVENUE!D12/REVENUE!C12)-1</f>
        <v>0.19704313568102272</v>
      </c>
      <c r="D13" s="239">
        <f>(REVENUE!E12/REVENUE!D12)-1</f>
        <v>6.655192074217231E-2</v>
      </c>
      <c r="E13" s="239">
        <f>(REVENUE!F12/REVENUE!E12)-1</f>
        <v>-0.10205751111751094</v>
      </c>
      <c r="F13" s="239">
        <f>(REVENUE!O12/REVENUE!F12)-1</f>
        <v>9.9828233281834766E-2</v>
      </c>
      <c r="G13" s="238">
        <f t="shared" si="0"/>
        <v>6.5341444646879715E-2</v>
      </c>
      <c r="H13" s="23">
        <f>G13*REVENUE!O12</f>
        <v>15711.975029553052</v>
      </c>
      <c r="I13" s="243">
        <v>230000</v>
      </c>
      <c r="J13" s="24"/>
      <c r="L13" s="31"/>
      <c r="O13" s="86"/>
    </row>
    <row r="14" spans="1:15" x14ac:dyDescent="0.25">
      <c r="A14" s="43">
        <v>4035</v>
      </c>
      <c r="B14" s="2" t="s">
        <v>47</v>
      </c>
      <c r="C14" s="238">
        <f>(REVENUE!D13/REVENUE!C13)-1</f>
        <v>0.42761814263571263</v>
      </c>
      <c r="D14" s="239">
        <f>(REVENUE!E13/REVENUE!D13)-1</f>
        <v>-6.2531899062167162E-2</v>
      </c>
      <c r="E14" s="239">
        <f>(REVENUE!F13/REVENUE!E13)-1</f>
        <v>-2.1097796795958801E-2</v>
      </c>
      <c r="F14" s="239">
        <f>(REVENUE!O13/REVENUE!F13)-1</f>
        <v>6.0790516484244383E-2</v>
      </c>
      <c r="G14" s="238">
        <f t="shared" si="0"/>
        <v>0.10119474081545776</v>
      </c>
      <c r="H14" s="23">
        <f>G14*REVENUE!O13</f>
        <v>391626.26081597683</v>
      </c>
      <c r="I14" s="243">
        <v>4400000</v>
      </c>
      <c r="J14" s="24"/>
      <c r="L14" s="31"/>
    </row>
    <row r="15" spans="1:15" x14ac:dyDescent="0.25">
      <c r="A15" s="43">
        <v>4036</v>
      </c>
      <c r="B15" s="2" t="s">
        <v>48</v>
      </c>
      <c r="C15" s="238">
        <v>0</v>
      </c>
      <c r="D15" s="239">
        <f>(REVENUE!E14/REVENUE!D14)-1</f>
        <v>-1</v>
      </c>
      <c r="E15" s="239">
        <v>0</v>
      </c>
      <c r="F15" s="239">
        <f>(REVENUE!O14/REVENUE!F14)-1</f>
        <v>-0.19341966530732413</v>
      </c>
      <c r="G15" s="238">
        <f t="shared" si="0"/>
        <v>-0.29835491632683103</v>
      </c>
      <c r="H15" s="23">
        <f>G15*REVENUE!O14</f>
        <v>228672.33847275088</v>
      </c>
      <c r="I15" s="243">
        <v>0</v>
      </c>
      <c r="J15" s="24"/>
      <c r="L15" s="31"/>
    </row>
    <row r="16" spans="1:15" x14ac:dyDescent="0.25">
      <c r="A16" s="43">
        <v>4037</v>
      </c>
      <c r="B16" s="2" t="s">
        <v>424</v>
      </c>
      <c r="C16" s="238">
        <v>0</v>
      </c>
      <c r="D16" s="239">
        <f>(REVENUE!E15/REVENUE!D15)-1</f>
        <v>50.222702508657825</v>
      </c>
      <c r="E16" s="239">
        <f>(REVENUE!F15/REVENUE!E15)-1</f>
        <v>-0.83321747685196157</v>
      </c>
      <c r="F16" s="239">
        <f>(REVENUE!O15/REVENUE!F15)-1</f>
        <v>-0.87790792450405031</v>
      </c>
      <c r="G16" s="238">
        <v>0</v>
      </c>
      <c r="H16" s="23">
        <v>0</v>
      </c>
      <c r="I16" s="243">
        <v>0</v>
      </c>
      <c r="J16" s="24"/>
      <c r="L16" s="31"/>
    </row>
    <row r="17" spans="1:14" x14ac:dyDescent="0.25">
      <c r="A17" s="43">
        <v>4038</v>
      </c>
      <c r="B17" s="2" t="s">
        <v>49</v>
      </c>
      <c r="C17" s="238">
        <v>0</v>
      </c>
      <c r="D17" s="239">
        <v>0</v>
      </c>
      <c r="E17" s="239">
        <v>0</v>
      </c>
      <c r="F17" s="239">
        <f>(REVENUE!O16/REVENUE!F16)-1</f>
        <v>-5.1553521218265113</v>
      </c>
      <c r="G17" s="238">
        <f t="shared" si="0"/>
        <v>-1.2888380304566278</v>
      </c>
      <c r="H17" s="23">
        <f>G17*REVENUE!O16</f>
        <v>401452.41219037195</v>
      </c>
      <c r="I17" s="243">
        <v>0</v>
      </c>
      <c r="J17" s="24"/>
      <c r="L17" s="31"/>
    </row>
    <row r="18" spans="1:14" ht="15.75" thickBot="1" x14ac:dyDescent="0.3">
      <c r="A18" s="43">
        <v>4039</v>
      </c>
      <c r="B18" s="2" t="s">
        <v>423</v>
      </c>
      <c r="C18" s="238">
        <v>0</v>
      </c>
      <c r="D18" s="239">
        <v>0</v>
      </c>
      <c r="E18" s="239">
        <v>0</v>
      </c>
      <c r="F18" s="239">
        <f>(REVENUE!O17/REVENUE!F17)-1</f>
        <v>39.802714974931412</v>
      </c>
      <c r="G18" s="238">
        <f t="shared" si="0"/>
        <v>9.950678743732853</v>
      </c>
      <c r="H18" s="261">
        <v>0</v>
      </c>
      <c r="I18" s="243">
        <v>0</v>
      </c>
      <c r="J18" s="24"/>
      <c r="L18" s="31"/>
    </row>
    <row r="19" spans="1:14" s="14" customFormat="1" ht="16.5" thickTop="1" thickBot="1" x14ac:dyDescent="0.3">
      <c r="A19" s="19"/>
      <c r="B19" s="20" t="s">
        <v>28</v>
      </c>
      <c r="C19" s="32">
        <f>SUM(C5:C18)</f>
        <v>3.3797263990278887</v>
      </c>
      <c r="D19" s="33">
        <f>SUM(D5:D18)</f>
        <v>46.880930664039646</v>
      </c>
      <c r="E19" s="33">
        <f t="shared" ref="E19:L19" si="1">SUM(E5:E18)</f>
        <v>-2.963081051310362</v>
      </c>
      <c r="F19" s="34">
        <f t="shared" si="1"/>
        <v>32.706645780405999</v>
      </c>
      <c r="G19" s="256"/>
      <c r="H19" s="32">
        <f t="shared" si="1"/>
        <v>1068775.907994295</v>
      </c>
      <c r="I19" s="244">
        <f t="shared" si="1"/>
        <v>5705037</v>
      </c>
      <c r="J19" s="33">
        <f t="shared" si="1"/>
        <v>0</v>
      </c>
      <c r="K19" s="33">
        <f t="shared" si="1"/>
        <v>0</v>
      </c>
      <c r="L19" s="34">
        <f t="shared" si="1"/>
        <v>0</v>
      </c>
      <c r="M19" s="82"/>
      <c r="N19" s="82"/>
    </row>
    <row r="20" spans="1:14" s="38" customFormat="1" ht="15.75" thickTop="1" x14ac:dyDescent="0.25">
      <c r="A20" s="663" t="s">
        <v>2</v>
      </c>
      <c r="B20" s="566"/>
      <c r="C20" s="35"/>
      <c r="D20" s="36"/>
      <c r="E20" s="36"/>
      <c r="F20" s="37"/>
      <c r="G20" s="257"/>
      <c r="H20" s="35"/>
      <c r="I20" s="245"/>
      <c r="J20" s="36"/>
      <c r="K20" s="36"/>
      <c r="L20" s="37"/>
      <c r="M20" s="83"/>
      <c r="N20" s="83"/>
    </row>
    <row r="21" spans="1:14" x14ac:dyDescent="0.25">
      <c r="A21" s="43">
        <v>4101</v>
      </c>
      <c r="B21" s="2" t="s">
        <v>51</v>
      </c>
      <c r="C21" s="238">
        <f>(REVENUE!D20/REVENUE!C20)-1</f>
        <v>-0.24197659678652006</v>
      </c>
      <c r="D21" s="239">
        <f>(REVENUE!E20/REVENUE!D20)-1</f>
        <v>-0.18668838029231893</v>
      </c>
      <c r="E21" s="239">
        <f>(REVENUE!F20/REVENUE!E20)-1</f>
        <v>-0.29846104169643572</v>
      </c>
      <c r="F21" s="239">
        <f>(REVENUE!G20/REVENUE!F20)-1</f>
        <v>0.32261486248773275</v>
      </c>
      <c r="G21" s="238">
        <f>AVERAGE(C21:F21)</f>
        <v>-0.10112778907188549</v>
      </c>
      <c r="H21" s="23">
        <f>G21*REVENUE!O20</f>
        <v>-196.80984670224993</v>
      </c>
      <c r="I21" s="243">
        <v>5000</v>
      </c>
      <c r="J21" s="24"/>
      <c r="L21" s="31"/>
    </row>
    <row r="22" spans="1:14" x14ac:dyDescent="0.25">
      <c r="A22" s="43">
        <v>4102</v>
      </c>
      <c r="B22" s="2" t="s">
        <v>52</v>
      </c>
      <c r="C22" s="238">
        <f>(REVENUE!D21/REVENUE!C21)-1</f>
        <v>-1.0523076923076924</v>
      </c>
      <c r="D22" s="239">
        <f>(REVENUE!E21/REVENUE!D21)-1</f>
        <v>9.7156862745098032</v>
      </c>
      <c r="E22" s="239">
        <f>(REVENUE!F21/REVENUE!E21)-1</f>
        <v>-1</v>
      </c>
      <c r="F22" s="239">
        <v>0</v>
      </c>
      <c r="G22" s="238">
        <f t="shared" ref="G22:G39" si="2">AVERAGE(C22:F22)</f>
        <v>1.9158446455505276</v>
      </c>
      <c r="H22" s="23">
        <f>G22*REVENUE!O21</f>
        <v>-38.316892911010555</v>
      </c>
      <c r="I22" s="243">
        <v>0</v>
      </c>
      <c r="J22" s="24"/>
      <c r="L22" s="31"/>
    </row>
    <row r="23" spans="1:14" x14ac:dyDescent="0.25">
      <c r="A23" s="43">
        <v>4104</v>
      </c>
      <c r="B23" s="2" t="s">
        <v>53</v>
      </c>
      <c r="C23" s="238">
        <v>0</v>
      </c>
      <c r="D23" s="239">
        <f>(REVENUE!E22/REVENUE!D22)-1</f>
        <v>-9.6329716605667581E-3</v>
      </c>
      <c r="E23" s="239">
        <f>(REVENUE!F22/REVENUE!E22)-1</f>
        <v>-0.10162568543785755</v>
      </c>
      <c r="F23" s="239">
        <f>(REVENUE!G22/REVENUE!F22)-1</f>
        <v>9.1028112157689911E-2</v>
      </c>
      <c r="G23" s="238">
        <f t="shared" si="2"/>
        <v>-5.0576362351835991E-3</v>
      </c>
      <c r="H23" s="23">
        <f>G23*REVENUE!O22</f>
        <v>-141.803020756699</v>
      </c>
      <c r="I23" s="243">
        <v>25000</v>
      </c>
      <c r="J23" s="24"/>
      <c r="L23" s="31"/>
    </row>
    <row r="24" spans="1:14" x14ac:dyDescent="0.25">
      <c r="A24" s="43">
        <v>4105</v>
      </c>
      <c r="B24" s="2" t="s">
        <v>54</v>
      </c>
      <c r="C24" s="238">
        <f>(REVENUE!D23/REVENUE!C23)-1</f>
        <v>-9.6352995361679405E-2</v>
      </c>
      <c r="D24" s="239">
        <f>(REVENUE!E23/REVENUE!D23)-1</f>
        <v>0.60105561244812433</v>
      </c>
      <c r="E24" s="239">
        <f>(REVENUE!F23/REVENUE!E23)-1</f>
        <v>-0.387122616391958</v>
      </c>
      <c r="F24" s="239">
        <f>(REVENUE!G23/REVENUE!F23)-1</f>
        <v>-1.548225751350385E-2</v>
      </c>
      <c r="G24" s="238">
        <f t="shared" si="2"/>
        <v>2.552443579524577E-2</v>
      </c>
      <c r="H24" s="23">
        <f>G24*REVENUE!O23</f>
        <v>3956.2875482630943</v>
      </c>
      <c r="I24" s="243">
        <v>240000</v>
      </c>
      <c r="J24" s="24"/>
      <c r="L24" s="31"/>
    </row>
    <row r="25" spans="1:14" x14ac:dyDescent="0.25">
      <c r="A25" s="43">
        <v>4106</v>
      </c>
      <c r="B25" s="2" t="s">
        <v>55</v>
      </c>
      <c r="C25" s="238">
        <f>(REVENUE!D24/REVENUE!C24)-1</f>
        <v>-0.2755729719602823</v>
      </c>
      <c r="D25" s="239">
        <f>(REVENUE!E24/REVENUE!D24)-1</f>
        <v>0.29168193214226701</v>
      </c>
      <c r="E25" s="239">
        <f>(REVENUE!F24/REVENUE!E24)-1</f>
        <v>-0.15294817748017309</v>
      </c>
      <c r="F25" s="239">
        <f>(REVENUE!G24/REVENUE!F24)-1</f>
        <v>0.31315452545878331</v>
      </c>
      <c r="G25" s="238">
        <f t="shared" si="2"/>
        <v>4.4078827040148733E-2</v>
      </c>
      <c r="H25" s="23">
        <f>G25*REVENUE!O24</f>
        <v>42.993606318420269</v>
      </c>
      <c r="I25" s="243">
        <v>1500</v>
      </c>
      <c r="J25" s="24"/>
      <c r="L25" s="31"/>
    </row>
    <row r="26" spans="1:14" x14ac:dyDescent="0.25">
      <c r="A26" s="43">
        <v>4107</v>
      </c>
      <c r="B26" s="2" t="s">
        <v>56</v>
      </c>
      <c r="C26" s="238">
        <f>(REVENUE!D25/REVENUE!C25)-1</f>
        <v>-0.22989332666752027</v>
      </c>
      <c r="D26" s="239">
        <f>(REVENUE!E25/REVENUE!D25)-1</f>
        <v>1.6130321079007026</v>
      </c>
      <c r="E26" s="239">
        <f>(REVENUE!F25/REVENUE!E25)-1</f>
        <v>-0.60534445583401086</v>
      </c>
      <c r="F26" s="239">
        <f>(REVENUE!G25/REVENUE!F25)-1</f>
        <v>0.20271660414246306</v>
      </c>
      <c r="G26" s="238">
        <f t="shared" si="2"/>
        <v>0.24512773238540864</v>
      </c>
      <c r="H26" s="23">
        <f>G26*REVENUE!O25</f>
        <v>683.28129763770721</v>
      </c>
      <c r="I26" s="243">
        <v>5000</v>
      </c>
      <c r="J26" s="24"/>
      <c r="L26" s="31"/>
    </row>
    <row r="27" spans="1:14" x14ac:dyDescent="0.25">
      <c r="A27" s="43">
        <v>4108</v>
      </c>
      <c r="B27" s="2" t="s">
        <v>68</v>
      </c>
      <c r="C27" s="238">
        <f>(REVENUE!D26/REVENUE!C26)-1</f>
        <v>-0.50680732125146521</v>
      </c>
      <c r="D27" s="239">
        <f>(REVENUE!E26/REVENUE!D26)-1</f>
        <v>-1</v>
      </c>
      <c r="E27" s="239">
        <v>0</v>
      </c>
      <c r="F27" s="239">
        <v>0</v>
      </c>
      <c r="G27" s="238">
        <f t="shared" si="2"/>
        <v>-0.3767018303128663</v>
      </c>
      <c r="H27" s="23">
        <f>G27*REVENUE!O26</f>
        <v>0</v>
      </c>
      <c r="I27" s="243">
        <f>H27+REVENUE!O26</f>
        <v>0</v>
      </c>
      <c r="J27" s="24"/>
      <c r="L27" s="31"/>
    </row>
    <row r="28" spans="1:14" x14ac:dyDescent="0.25">
      <c r="A28" s="43">
        <v>4109</v>
      </c>
      <c r="B28" s="2" t="s">
        <v>57</v>
      </c>
      <c r="C28" s="238">
        <f>(REVENUE!D27/REVENUE!C27)-1</f>
        <v>-0.32127499954255179</v>
      </c>
      <c r="D28" s="239">
        <f>(REVENUE!E27/REVENUE!D27)-1</f>
        <v>0.40155150567492526</v>
      </c>
      <c r="E28" s="239">
        <f>(REVENUE!F27/REVENUE!E27)-1</f>
        <v>-0.19298055791989466</v>
      </c>
      <c r="F28" s="239">
        <f>(REVENUE!G27/REVENUE!F27)-1</f>
        <v>-0.10618786143528347</v>
      </c>
      <c r="G28" s="238">
        <f t="shared" si="2"/>
        <v>-5.4722978305701164E-2</v>
      </c>
      <c r="H28" s="23">
        <f>G28*REVENUE!O27</f>
        <v>-100.42377917814139</v>
      </c>
      <c r="I28" s="243">
        <v>3500</v>
      </c>
      <c r="J28" s="24"/>
      <c r="L28" s="31"/>
    </row>
    <row r="29" spans="1:14" x14ac:dyDescent="0.25">
      <c r="A29" s="43">
        <v>4109</v>
      </c>
      <c r="B29" s="2" t="s">
        <v>58</v>
      </c>
      <c r="C29" s="238">
        <f>(REVENUE!D28/REVENUE!C28)-1</f>
        <v>-0.32116127143301565</v>
      </c>
      <c r="D29" s="239">
        <f>(REVENUE!E28/REVENUE!D28)-1</f>
        <v>0.40141253217958583</v>
      </c>
      <c r="E29" s="239">
        <f>(REVENUE!F28/REVENUE!E28)-1</f>
        <v>-0.28972349122385188</v>
      </c>
      <c r="F29" s="239">
        <f>(REVENUE!G28/REVENUE!F28)-1</f>
        <v>0.48948558584176238</v>
      </c>
      <c r="G29" s="238">
        <f t="shared" si="2"/>
        <v>7.0003338841120172E-2</v>
      </c>
      <c r="H29" s="23">
        <f>G29*REVENUE!O28</f>
        <v>24.142051466137115</v>
      </c>
      <c r="I29" s="243">
        <v>1000</v>
      </c>
      <c r="J29" s="24"/>
      <c r="L29" s="31"/>
    </row>
    <row r="30" spans="1:14" x14ac:dyDescent="0.25">
      <c r="A30" s="43">
        <v>4110</v>
      </c>
      <c r="B30" s="2" t="s">
        <v>59</v>
      </c>
      <c r="C30" s="238">
        <f>(REVENUE!D29/REVENUE!C29)-1</f>
        <v>-0.33763907671942028</v>
      </c>
      <c r="D30" s="239">
        <f>(REVENUE!E29/REVENUE!D29)-1</f>
        <v>0.30409544379306785</v>
      </c>
      <c r="E30" s="239">
        <f>(REVENUE!F29/REVENUE!E29)-1</f>
        <v>-0.15255857384863392</v>
      </c>
      <c r="F30" s="239">
        <f>(REVENUE!G29/REVENUE!F29)-1</f>
        <v>0.11676525222143219</v>
      </c>
      <c r="G30" s="238">
        <f t="shared" si="2"/>
        <v>-1.7334238638388538E-2</v>
      </c>
      <c r="H30" s="23">
        <f>G30*REVENUE!O29</f>
        <v>-299.78178986001916</v>
      </c>
      <c r="I30" s="243">
        <v>30000</v>
      </c>
      <c r="J30" s="24"/>
      <c r="L30" s="31"/>
    </row>
    <row r="31" spans="1:14" x14ac:dyDescent="0.25">
      <c r="A31" s="43">
        <v>4111</v>
      </c>
      <c r="B31" s="2" t="s">
        <v>60</v>
      </c>
      <c r="C31" s="238">
        <f>(REVENUE!D30/REVENUE!C30)-1</f>
        <v>-0.22990583551546595</v>
      </c>
      <c r="D31" s="239">
        <f>(REVENUE!E30/REVENUE!D30)-1</f>
        <v>1.7136139084172526</v>
      </c>
      <c r="E31" s="239">
        <f>(REVENUE!F30/REVENUE!E30)-1</f>
        <v>-0.64606490801197336</v>
      </c>
      <c r="F31" s="239">
        <f>(REVENUE!G30/REVENUE!F30)-1</f>
        <v>0.23644546657269694</v>
      </c>
      <c r="G31" s="238">
        <f t="shared" si="2"/>
        <v>0.26852215786562755</v>
      </c>
      <c r="H31" s="23">
        <f>G31*REVENUE!O30</f>
        <v>748.77135198672386</v>
      </c>
      <c r="I31" s="243">
        <v>5000</v>
      </c>
      <c r="J31" s="24"/>
      <c r="L31" s="31"/>
    </row>
    <row r="32" spans="1:14" x14ac:dyDescent="0.25">
      <c r="A32" s="43">
        <v>4013</v>
      </c>
      <c r="B32" s="2" t="s">
        <v>69</v>
      </c>
      <c r="C32" s="238">
        <v>0</v>
      </c>
      <c r="D32" s="239">
        <v>0</v>
      </c>
      <c r="E32" s="239">
        <v>0</v>
      </c>
      <c r="F32" s="239">
        <f>(REVENUE!G31/REVENUE!F31)-1</f>
        <v>-1</v>
      </c>
      <c r="G32" s="238">
        <f t="shared" si="2"/>
        <v>-0.25</v>
      </c>
      <c r="H32" s="23">
        <f>G32*REVENUE!O31</f>
        <v>-9.0050000000000008</v>
      </c>
      <c r="I32" s="243">
        <v>100</v>
      </c>
      <c r="J32" s="24"/>
      <c r="L32" s="31"/>
    </row>
    <row r="33" spans="1:14" x14ac:dyDescent="0.25">
      <c r="A33" s="43">
        <v>4014</v>
      </c>
      <c r="B33" s="2" t="s">
        <v>70</v>
      </c>
      <c r="C33" s="238">
        <v>0</v>
      </c>
      <c r="D33" s="239">
        <v>0</v>
      </c>
      <c r="E33" s="239">
        <v>0</v>
      </c>
      <c r="F33" s="239">
        <f>(REVENUE!G32/REVENUE!F32)-1</f>
        <v>-1</v>
      </c>
      <c r="G33" s="238">
        <f t="shared" si="2"/>
        <v>-0.25</v>
      </c>
      <c r="H33" s="23">
        <f>G33*REVENUE!O32</f>
        <v>-450.04999999999995</v>
      </c>
      <c r="I33" s="243">
        <v>2500</v>
      </c>
      <c r="J33" s="24"/>
      <c r="L33" s="31"/>
    </row>
    <row r="34" spans="1:14" x14ac:dyDescent="0.25">
      <c r="A34" s="43">
        <v>4115</v>
      </c>
      <c r="B34" s="2" t="s">
        <v>61</v>
      </c>
      <c r="C34" s="238">
        <f>(REVENUE!D33/REVENUE!C33)-1</f>
        <v>-0.13612950699043413</v>
      </c>
      <c r="D34" s="239">
        <f>(REVENUE!E33/REVENUE!D33)-1</f>
        <v>0.72827938671209536</v>
      </c>
      <c r="E34" s="239">
        <f>(REVENUE!F33/REVENUE!E33)-1</f>
        <v>-0.30528585510103501</v>
      </c>
      <c r="F34" s="239">
        <f>(REVENUE!G33/REVENUE!F33)-1</f>
        <v>0.77358423638330698</v>
      </c>
      <c r="G34" s="238">
        <f t="shared" si="2"/>
        <v>0.2651120652509833</v>
      </c>
      <c r="H34" s="23">
        <f>G34*REVENUE!O33</f>
        <v>758.87003117767711</v>
      </c>
      <c r="I34" s="243">
        <v>3000</v>
      </c>
      <c r="J34" s="24"/>
      <c r="L34" s="31"/>
    </row>
    <row r="35" spans="1:14" x14ac:dyDescent="0.25">
      <c r="A35" s="43">
        <v>4118</v>
      </c>
      <c r="B35" s="2" t="s">
        <v>62</v>
      </c>
      <c r="C35" s="238">
        <f>(REVENUE!D34/REVENUE!C34)-1</f>
        <v>-0.22705964594855765</v>
      </c>
      <c r="D35" s="239">
        <f>(REVENUE!E34/REVENUE!D34)-1</f>
        <v>0.84198066155053408</v>
      </c>
      <c r="E35" s="239">
        <f>(REVENUE!F34/REVENUE!E34)-1</f>
        <v>-0.54268446780703716</v>
      </c>
      <c r="F35" s="239">
        <f>(REVENUE!G34/REVENUE!F34)-1</f>
        <v>0.5789058182679403</v>
      </c>
      <c r="G35" s="238">
        <f t="shared" si="2"/>
        <v>0.16278559151571989</v>
      </c>
      <c r="H35" s="23">
        <f>G35*REVENUE!O34</f>
        <v>32.820830961399444</v>
      </c>
      <c r="I35" s="243">
        <v>500</v>
      </c>
      <c r="J35" s="24"/>
      <c r="L35" s="31"/>
    </row>
    <row r="36" spans="1:14" x14ac:dyDescent="0.25">
      <c r="A36" s="43">
        <v>4125</v>
      </c>
      <c r="B36" s="2" t="s">
        <v>63</v>
      </c>
      <c r="C36" s="238">
        <f>(REVENUE!D35/REVENUE!C35)-1</f>
        <v>-0.82714850632316672</v>
      </c>
      <c r="D36" s="239">
        <f>(REVENUE!E35/REVENUE!D35)-1</f>
        <v>-0.32354806559753557</v>
      </c>
      <c r="E36" s="239">
        <f>(REVENUE!F35/REVENUE!E35)-1</f>
        <v>-1</v>
      </c>
      <c r="F36" s="239">
        <v>0</v>
      </c>
      <c r="G36" s="238">
        <f t="shared" si="2"/>
        <v>-0.53767414298017557</v>
      </c>
      <c r="H36" s="23">
        <f>G36*REVENUE!O35</f>
        <v>0</v>
      </c>
      <c r="I36" s="243">
        <f>H36+REVENUE!O35</f>
        <v>0</v>
      </c>
      <c r="J36" s="24"/>
      <c r="L36" s="31"/>
    </row>
    <row r="37" spans="1:14" x14ac:dyDescent="0.25">
      <c r="A37" s="43">
        <v>4155</v>
      </c>
      <c r="B37" s="2" t="s">
        <v>64</v>
      </c>
      <c r="C37" s="23">
        <v>0</v>
      </c>
      <c r="D37" s="239">
        <f>(REVENUE!E36/REVENUE!D36)-1</f>
        <v>-0.98356348697847962</v>
      </c>
      <c r="E37" s="239">
        <f>(REVENUE!F36/REVENUE!E36)-1</f>
        <v>3.5859989452202425</v>
      </c>
      <c r="F37" s="239">
        <f>(REVENUE!G36/REVENUE!F36)-1</f>
        <v>-1</v>
      </c>
      <c r="G37" s="238">
        <f t="shared" si="2"/>
        <v>0.40060886456044076</v>
      </c>
      <c r="H37" s="23">
        <f>G37*REVENUE!O36</f>
        <v>1001.5221614011019</v>
      </c>
      <c r="I37" s="243">
        <v>3500</v>
      </c>
      <c r="J37" s="24"/>
      <c r="L37" s="31"/>
    </row>
    <row r="38" spans="1:14" x14ac:dyDescent="0.25">
      <c r="A38" s="43">
        <v>4156</v>
      </c>
      <c r="B38" s="2" t="s">
        <v>65</v>
      </c>
      <c r="C38" s="23">
        <v>0</v>
      </c>
      <c r="D38" s="24">
        <v>0</v>
      </c>
      <c r="E38" s="239">
        <v>0</v>
      </c>
      <c r="F38" s="239">
        <v>0</v>
      </c>
      <c r="G38" s="238">
        <f t="shared" si="2"/>
        <v>0</v>
      </c>
      <c r="H38" s="23">
        <f>G38*REVENUE!O37</f>
        <v>0</v>
      </c>
      <c r="I38" s="243">
        <f>H38+REVENUE!O37</f>
        <v>0</v>
      </c>
      <c r="J38" s="24"/>
      <c r="L38" s="31"/>
    </row>
    <row r="39" spans="1:14" ht="15.75" thickBot="1" x14ac:dyDescent="0.3">
      <c r="A39" s="43">
        <v>4157</v>
      </c>
      <c r="B39" s="2" t="s">
        <v>66</v>
      </c>
      <c r="C39" s="23">
        <v>0</v>
      </c>
      <c r="D39" s="24">
        <v>0</v>
      </c>
      <c r="E39" s="239">
        <f>(REVENUE!F38/REVENUE!E38)-1</f>
        <v>-1</v>
      </c>
      <c r="F39" s="239">
        <v>0</v>
      </c>
      <c r="G39" s="238">
        <f t="shared" si="2"/>
        <v>-0.25</v>
      </c>
      <c r="H39" s="23">
        <f>G39*REVENUE!O38</f>
        <v>0</v>
      </c>
      <c r="I39" s="243">
        <v>0</v>
      </c>
      <c r="J39" s="24"/>
      <c r="L39" s="31"/>
    </row>
    <row r="40" spans="1:14" s="14" customFormat="1" ht="16.5" thickTop="1" thickBot="1" x14ac:dyDescent="0.3">
      <c r="A40" s="19"/>
      <c r="B40" s="20" t="s">
        <v>29</v>
      </c>
      <c r="C40" s="32">
        <f>SUM(C21:C39)</f>
        <v>-4.8032297468077711</v>
      </c>
      <c r="D40" s="33">
        <f t="shared" ref="D40:L40" si="3">SUM(D21:D39)</f>
        <v>14.108956460799462</v>
      </c>
      <c r="E40" s="33">
        <f t="shared" si="3"/>
        <v>-3.0888008855326179</v>
      </c>
      <c r="F40" s="34">
        <f t="shared" si="3"/>
        <v>3.0303445850203836E-3</v>
      </c>
      <c r="G40" s="256"/>
      <c r="H40" s="32">
        <f t="shared" si="3"/>
        <v>6012.4985498041406</v>
      </c>
      <c r="I40" s="244"/>
      <c r="J40" s="33">
        <f t="shared" si="3"/>
        <v>0</v>
      </c>
      <c r="K40" s="33">
        <f t="shared" si="3"/>
        <v>0</v>
      </c>
      <c r="L40" s="34">
        <f t="shared" si="3"/>
        <v>0</v>
      </c>
      <c r="M40" s="82"/>
      <c r="N40" s="82"/>
    </row>
    <row r="41" spans="1:14" ht="15.75" thickTop="1" x14ac:dyDescent="0.25">
      <c r="A41" s="656" t="s">
        <v>3</v>
      </c>
      <c r="B41" s="664"/>
      <c r="C41" s="53"/>
      <c r="D41" s="54"/>
      <c r="E41" s="54"/>
      <c r="F41" s="55"/>
      <c r="G41" s="258"/>
      <c r="H41" s="49"/>
      <c r="I41" s="246"/>
      <c r="J41" s="50"/>
      <c r="K41" s="50"/>
      <c r="L41" s="25"/>
    </row>
    <row r="42" spans="1:14" x14ac:dyDescent="0.25">
      <c r="A42" s="42">
        <v>4203</v>
      </c>
      <c r="B42" s="46" t="s">
        <v>112</v>
      </c>
      <c r="C42" s="49">
        <f>(REVENUE!D41/REVENUE!C41)-1</f>
        <v>-0.76717775573013691</v>
      </c>
      <c r="D42" s="24">
        <f>(REVENUE!E41/REVENUE!D41)-1</f>
        <v>-1</v>
      </c>
      <c r="E42" s="50">
        <v>0</v>
      </c>
      <c r="F42" s="25">
        <v>0</v>
      </c>
      <c r="G42" s="238">
        <f>AVERAGE(C42:E42)</f>
        <v>-0.5890592519100456</v>
      </c>
      <c r="H42" s="49">
        <f>G42*REVENUE!O41</f>
        <v>0</v>
      </c>
      <c r="I42" s="246">
        <f>H42+REVENUE!O41</f>
        <v>0</v>
      </c>
      <c r="J42" s="50">
        <v>0</v>
      </c>
      <c r="K42" s="50">
        <v>0</v>
      </c>
      <c r="L42" s="25">
        <v>0</v>
      </c>
    </row>
    <row r="43" spans="1:14" x14ac:dyDescent="0.25">
      <c r="A43" s="42">
        <v>4215</v>
      </c>
      <c r="B43" s="46" t="s">
        <v>77</v>
      </c>
      <c r="C43" s="49">
        <f>(REVENUE!D42/REVENUE!C42)-1</f>
        <v>3.34624254819198E-2</v>
      </c>
      <c r="D43" s="24">
        <f>(REVENUE!E42/REVENUE!D42)-1</f>
        <v>-0.43581954887218044</v>
      </c>
      <c r="E43" s="50">
        <f>(REVENUE!F42/REVENUE!E42)-1</f>
        <v>-0.6790873713950637</v>
      </c>
      <c r="F43" s="25">
        <f>(REVENUE!G42/REVENUE!F42)-1</f>
        <v>2.3222591362126246</v>
      </c>
      <c r="G43" s="258">
        <f t="shared" ref="G43:G48" si="4">AVERAGE(C43:F43)</f>
        <v>0.31020366035682506</v>
      </c>
      <c r="H43" s="49">
        <f>G43*REVENUE!O42</f>
        <v>195.11810236444296</v>
      </c>
      <c r="I43" s="246">
        <v>1000</v>
      </c>
      <c r="J43" s="50"/>
      <c r="K43" s="50"/>
      <c r="L43" s="25"/>
    </row>
    <row r="44" spans="1:14" x14ac:dyDescent="0.25">
      <c r="A44" s="42">
        <v>4216</v>
      </c>
      <c r="B44" s="46" t="s">
        <v>111</v>
      </c>
      <c r="C44" s="49">
        <f>(REVENUE!D43/REVENUE!C43)-1</f>
        <v>0.2001819241150522</v>
      </c>
      <c r="D44" s="24">
        <f>(REVENUE!E43/REVENUE!D43)-1</f>
        <v>4.5756490466778654E-2</v>
      </c>
      <c r="E44" s="50">
        <f>(REVENUE!F43/REVENUE!E43)-1</f>
        <v>-9.6793141016531581E-2</v>
      </c>
      <c r="F44" s="25">
        <f>(REVENUE!G43/REVENUE!F43)-1</f>
        <v>4.8899704210283446E-2</v>
      </c>
      <c r="G44" s="258">
        <f t="shared" si="4"/>
        <v>4.951124444389568E-2</v>
      </c>
      <c r="H44" s="49">
        <f>G44*REVENUE!O43</f>
        <v>0</v>
      </c>
      <c r="I44" s="246">
        <f>H44+REVENUE!O43</f>
        <v>0</v>
      </c>
      <c r="J44" s="50"/>
      <c r="K44" s="50"/>
      <c r="L44" s="25"/>
    </row>
    <row r="45" spans="1:14" x14ac:dyDescent="0.25">
      <c r="A45" s="42">
        <v>4219</v>
      </c>
      <c r="B45" s="46" t="s">
        <v>78</v>
      </c>
      <c r="C45" s="49">
        <f>(REVENUE!D44/REVENUE!C44)-1</f>
        <v>-0.20063584808386314</v>
      </c>
      <c r="D45" s="24">
        <f>(REVENUE!E44/REVENUE!D44)-1</f>
        <v>28.885413307535202</v>
      </c>
      <c r="E45" s="50">
        <f>(REVENUE!F44/REVENUE!E44)-1</f>
        <v>-0.99280637642793423</v>
      </c>
      <c r="F45" s="25">
        <f>(REVENUE!G44/REVENUE!F44)-1</f>
        <v>4</v>
      </c>
      <c r="G45" s="258">
        <f t="shared" si="4"/>
        <v>7.922992770755851</v>
      </c>
      <c r="H45" s="49">
        <f>G45*REVENUE!O44</f>
        <v>49005.29488567909</v>
      </c>
      <c r="I45" s="246">
        <v>56000</v>
      </c>
      <c r="J45" s="50"/>
      <c r="K45" s="50"/>
      <c r="L45" s="25"/>
    </row>
    <row r="46" spans="1:14" x14ac:dyDescent="0.25">
      <c r="A46" s="42">
        <v>4221</v>
      </c>
      <c r="B46" s="46" t="s">
        <v>79</v>
      </c>
      <c r="C46" s="49">
        <v>0</v>
      </c>
      <c r="D46" s="24">
        <v>0</v>
      </c>
      <c r="E46" s="52">
        <f>(REVENUE!F45/REVENUE!E45)-1</f>
        <v>-1</v>
      </c>
      <c r="F46" s="25">
        <v>0</v>
      </c>
      <c r="G46" s="258">
        <f t="shared" si="4"/>
        <v>-0.25</v>
      </c>
      <c r="H46" s="49">
        <f>G46*REVENUE!O45</f>
        <v>0</v>
      </c>
      <c r="I46" s="246">
        <f>H46+REVENUE!O45</f>
        <v>0</v>
      </c>
      <c r="J46" s="50"/>
      <c r="K46" s="50"/>
      <c r="L46" s="25"/>
    </row>
    <row r="47" spans="1:14" x14ac:dyDescent="0.25">
      <c r="A47" s="42">
        <v>4222</v>
      </c>
      <c r="B47" s="46" t="s">
        <v>80</v>
      </c>
      <c r="C47" s="49">
        <v>0</v>
      </c>
      <c r="D47" s="24">
        <v>0</v>
      </c>
      <c r="E47" s="52">
        <f>(REVENUE!F46/REVENUE!E46)-1</f>
        <v>-1</v>
      </c>
      <c r="F47" s="25">
        <v>0</v>
      </c>
      <c r="G47" s="258">
        <f t="shared" si="4"/>
        <v>-0.25</v>
      </c>
      <c r="H47" s="49">
        <f>G47*REVENUE!O46</f>
        <v>0</v>
      </c>
      <c r="I47" s="246">
        <f>H47+REVENUE!O46</f>
        <v>0</v>
      </c>
      <c r="J47" s="50"/>
      <c r="K47" s="50"/>
      <c r="L47" s="25"/>
    </row>
    <row r="48" spans="1:14" ht="15.75" thickBot="1" x14ac:dyDescent="0.3">
      <c r="A48" s="42">
        <v>4226</v>
      </c>
      <c r="B48" s="46" t="s">
        <v>81</v>
      </c>
      <c r="C48" s="49">
        <v>0</v>
      </c>
      <c r="D48" s="24">
        <f>(REVENUE!E47/REVENUE!D47)-1</f>
        <v>-0.66616559242116191</v>
      </c>
      <c r="E48" s="52">
        <f>(REVENUE!F47/REVENUE!E47)-1</f>
        <v>-0.18827950370922286</v>
      </c>
      <c r="F48" s="25">
        <f>(REVENUE!G47/REVENUE!F47)-1</f>
        <v>-0.20181985074031206</v>
      </c>
      <c r="G48" s="258">
        <f t="shared" si="4"/>
        <v>-0.26406623671767421</v>
      </c>
      <c r="H48" s="49">
        <f>G48*REVENUE!O47</f>
        <v>0</v>
      </c>
      <c r="I48" s="246">
        <f>H48+REVENUE!O47</f>
        <v>0</v>
      </c>
      <c r="J48" s="50"/>
      <c r="K48" s="50"/>
      <c r="L48" s="25"/>
    </row>
    <row r="49" spans="1:14" s="14" customFormat="1" ht="16.5" thickTop="1" thickBot="1" x14ac:dyDescent="0.3">
      <c r="A49" s="19"/>
      <c r="B49" s="20" t="s">
        <v>30</v>
      </c>
      <c r="C49" s="32">
        <f>SUM(C42:C48)</f>
        <v>-0.73416925421702806</v>
      </c>
      <c r="D49" s="33">
        <f>SUM(D42:D48)</f>
        <v>26.829184656708637</v>
      </c>
      <c r="E49" s="33">
        <f t="shared" ref="E49:L49" si="5">SUM(E42:E48)</f>
        <v>-3.9569663925487526</v>
      </c>
      <c r="F49" s="34">
        <f t="shared" si="5"/>
        <v>6.1693389896825952</v>
      </c>
      <c r="G49" s="256"/>
      <c r="H49" s="32">
        <f t="shared" si="5"/>
        <v>49200.412988043536</v>
      </c>
      <c r="I49" s="244"/>
      <c r="J49" s="33">
        <f t="shared" si="5"/>
        <v>0</v>
      </c>
      <c r="K49" s="33">
        <f t="shared" si="5"/>
        <v>0</v>
      </c>
      <c r="L49" s="34">
        <f t="shared" si="5"/>
        <v>0</v>
      </c>
      <c r="M49" s="82"/>
      <c r="N49" s="82"/>
    </row>
    <row r="50" spans="1:14" ht="15.75" thickTop="1" x14ac:dyDescent="0.25">
      <c r="A50" s="656" t="s">
        <v>31</v>
      </c>
      <c r="B50" s="656"/>
      <c r="C50" s="49"/>
      <c r="D50" s="50"/>
      <c r="E50" s="50"/>
      <c r="F50" s="25"/>
      <c r="G50" s="258"/>
      <c r="H50" s="49"/>
      <c r="I50" s="246"/>
      <c r="J50" s="50"/>
      <c r="K50" s="50"/>
      <c r="L50" s="25"/>
    </row>
    <row r="51" spans="1:14" x14ac:dyDescent="0.25">
      <c r="A51" s="42">
        <v>4307</v>
      </c>
      <c r="B51" s="46" t="s">
        <v>82</v>
      </c>
      <c r="C51" s="49">
        <f>(REVENUE!D50/REVENUE!C50)-1</f>
        <v>-1</v>
      </c>
      <c r="D51" s="24">
        <v>0</v>
      </c>
      <c r="E51" s="52">
        <f>(REVENUE!F50/REVENUE!E50)-1</f>
        <v>-1</v>
      </c>
      <c r="F51" s="25">
        <v>0</v>
      </c>
      <c r="G51" s="258">
        <f>AVERAGE(C51:F51)</f>
        <v>-0.5</v>
      </c>
      <c r="H51" s="49">
        <f>G51*REVENUE!O50</f>
        <v>0</v>
      </c>
      <c r="I51" s="246">
        <f>H51+REVENUE!O50</f>
        <v>0</v>
      </c>
      <c r="J51" s="50"/>
      <c r="K51" s="50"/>
      <c r="L51" s="25"/>
    </row>
    <row r="52" spans="1:14" x14ac:dyDescent="0.25">
      <c r="A52" s="42">
        <v>4311</v>
      </c>
      <c r="B52" s="46" t="s">
        <v>83</v>
      </c>
      <c r="C52" s="49">
        <f>(REVENUE!D51/REVENUE!C51)-1</f>
        <v>7.7578015515603171E-2</v>
      </c>
      <c r="D52" s="50">
        <f>(REVENUE!E51/REVENUE!D51)-1</f>
        <v>-7.1992760058716909E-2</v>
      </c>
      <c r="E52" s="52">
        <f>(REVENUE!F51/REVENUE!E51)-1</f>
        <v>0.7</v>
      </c>
      <c r="F52" s="25">
        <f>(REVENUE!G51/REVENUE!F51)-1</f>
        <v>-0.64705882352941169</v>
      </c>
      <c r="G52" s="258">
        <f>AVERAGE(C52:F52)</f>
        <v>1.4631607981868633E-2</v>
      </c>
      <c r="H52" s="49">
        <f>G52*REVENUE!O51</f>
        <v>329.21117959204423</v>
      </c>
      <c r="I52" s="272">
        <v>30000</v>
      </c>
      <c r="J52" s="50"/>
      <c r="K52" s="50"/>
      <c r="L52" s="25"/>
    </row>
    <row r="53" spans="1:14" x14ac:dyDescent="0.25">
      <c r="A53" s="42">
        <v>4312</v>
      </c>
      <c r="B53" s="46" t="s">
        <v>84</v>
      </c>
      <c r="C53" s="49">
        <f>(REVENUE!D52/REVENUE!C52)-1</f>
        <v>-0.46873274377543372</v>
      </c>
      <c r="D53" s="50">
        <f>(REVENUE!E52/REVENUE!D52)-1</f>
        <v>0</v>
      </c>
      <c r="E53" s="50">
        <f>(REVENUE!F52/REVENUE!E52)-1</f>
        <v>0.7</v>
      </c>
      <c r="F53" s="25">
        <f>(REVENUE!G52/REVENUE!F52)-1</f>
        <v>-0.76470588235294112</v>
      </c>
      <c r="G53" s="258">
        <f>AVERAGE(C53:F53)</f>
        <v>-0.13335965653209372</v>
      </c>
      <c r="H53" s="49">
        <f>G53*REVENUE!O52</f>
        <v>-2000.3948479814057</v>
      </c>
      <c r="I53" s="272">
        <v>15000</v>
      </c>
      <c r="J53" s="50"/>
      <c r="K53" s="50"/>
      <c r="L53" s="25"/>
    </row>
    <row r="54" spans="1:14" x14ac:dyDescent="0.25">
      <c r="A54" s="42">
        <v>4313</v>
      </c>
      <c r="B54" s="46" t="s">
        <v>113</v>
      </c>
      <c r="C54" s="49">
        <v>0</v>
      </c>
      <c r="D54" s="50">
        <v>0</v>
      </c>
      <c r="E54" s="52">
        <v>0</v>
      </c>
      <c r="F54" s="25">
        <v>0</v>
      </c>
      <c r="G54" s="258">
        <f>AVERAGE(C54:F54)</f>
        <v>0</v>
      </c>
      <c r="H54" s="49">
        <f>G54*REVENUE!O53</f>
        <v>0</v>
      </c>
      <c r="I54" s="272">
        <v>30000</v>
      </c>
      <c r="J54" s="50"/>
      <c r="K54" s="50"/>
      <c r="L54" s="25"/>
    </row>
    <row r="55" spans="1:14" ht="15.75" thickBot="1" x14ac:dyDescent="0.3">
      <c r="A55" s="42">
        <v>4314</v>
      </c>
      <c r="B55" s="46" t="s">
        <v>114</v>
      </c>
      <c r="C55" s="49">
        <v>0</v>
      </c>
      <c r="D55" s="52">
        <v>0</v>
      </c>
      <c r="E55" s="52">
        <v>0</v>
      </c>
      <c r="F55" s="56">
        <v>0</v>
      </c>
      <c r="G55" s="258">
        <f>AVERAGE(C55:F55)</f>
        <v>0</v>
      </c>
      <c r="H55" s="49">
        <f>G55*REVENUE!O54</f>
        <v>0</v>
      </c>
      <c r="I55" s="333">
        <v>15000</v>
      </c>
      <c r="J55" s="50"/>
      <c r="K55" s="50"/>
      <c r="L55" s="25"/>
    </row>
    <row r="56" spans="1:14" s="14" customFormat="1" ht="16.5" thickTop="1" thickBot="1" x14ac:dyDescent="0.3">
      <c r="A56" s="19"/>
      <c r="B56" s="20" t="s">
        <v>32</v>
      </c>
      <c r="C56" s="32">
        <f t="shared" ref="C56:L56" si="6">SUM(C51:C55)</f>
        <v>-1.3911547282598304</v>
      </c>
      <c r="D56" s="33">
        <f t="shared" si="6"/>
        <v>-7.1992760058716909E-2</v>
      </c>
      <c r="E56" s="33">
        <f t="shared" si="6"/>
        <v>0.39999999999999991</v>
      </c>
      <c r="F56" s="34">
        <f t="shared" si="6"/>
        <v>-1.4117647058823528</v>
      </c>
      <c r="G56" s="256"/>
      <c r="H56" s="32">
        <f t="shared" si="6"/>
        <v>-1671.1836683893616</v>
      </c>
      <c r="I56" s="244"/>
      <c r="J56" s="33">
        <f t="shared" si="6"/>
        <v>0</v>
      </c>
      <c r="K56" s="33">
        <f t="shared" si="6"/>
        <v>0</v>
      </c>
      <c r="L56" s="34">
        <f t="shared" si="6"/>
        <v>0</v>
      </c>
      <c r="M56" s="82"/>
      <c r="N56" s="82"/>
    </row>
    <row r="57" spans="1:14" ht="15.75" thickTop="1" x14ac:dyDescent="0.25">
      <c r="A57" s="656" t="s">
        <v>33</v>
      </c>
      <c r="B57" s="657"/>
      <c r="C57" s="49"/>
      <c r="D57" s="50"/>
      <c r="E57" s="50"/>
      <c r="F57" s="25"/>
      <c r="G57" s="258"/>
      <c r="H57" s="49"/>
      <c r="I57" s="246"/>
      <c r="J57" s="50"/>
      <c r="K57" s="50"/>
      <c r="L57" s="25"/>
    </row>
    <row r="58" spans="1:14" x14ac:dyDescent="0.25">
      <c r="A58" s="61">
        <v>4400</v>
      </c>
      <c r="B58" s="61" t="s">
        <v>85</v>
      </c>
      <c r="C58" s="49">
        <f>(REVENUE!D57/REVENUE!C57)-1</f>
        <v>0.10586338680686369</v>
      </c>
      <c r="D58" s="50">
        <f>(REVENUE!E57/REVENUE!D57)-1</f>
        <v>-0.61629222280679075</v>
      </c>
      <c r="E58" s="50">
        <f>(REVENUE!F57/REVENUE!E57)-1</f>
        <v>0.97521909656929395</v>
      </c>
      <c r="F58" s="50">
        <f>(REVENUE!G57/REVENUE!F57)-1</f>
        <v>-0.29626527984011142</v>
      </c>
      <c r="G58" s="258">
        <f t="shared" ref="G58:G66" si="7">AVERAGE(C58:F58)</f>
        <v>4.213124518231387E-2</v>
      </c>
      <c r="H58" s="49">
        <f>G58*REVENUE!O57</f>
        <v>6160.9168651273367</v>
      </c>
      <c r="I58" s="246">
        <v>250000</v>
      </c>
      <c r="J58" s="50"/>
      <c r="K58" s="50"/>
      <c r="L58" s="25"/>
    </row>
    <row r="59" spans="1:14" x14ac:dyDescent="0.25">
      <c r="A59" s="61">
        <v>4401</v>
      </c>
      <c r="B59" s="61" t="s">
        <v>86</v>
      </c>
      <c r="C59" s="49">
        <f>(REVENUE!D58/REVENUE!C58)-1</f>
        <v>-0.26620854496564084</v>
      </c>
      <c r="D59" s="50">
        <f>(REVENUE!E58/REVENUE!D58)-1</f>
        <v>0.15675895765472303</v>
      </c>
      <c r="E59" s="50">
        <f>(REVENUE!F58/REVENUE!E58)-1</f>
        <v>-0.49137627595916933</v>
      </c>
      <c r="F59" s="25">
        <f>(REVENUE!G58/REVENUE!F58)-1</f>
        <v>0.38408304498269885</v>
      </c>
      <c r="G59" s="258">
        <f t="shared" si="7"/>
        <v>-5.4185704571847071E-2</v>
      </c>
      <c r="H59" s="49">
        <f>G59*REVENUE!O58</f>
        <v>-814.68206823772073</v>
      </c>
      <c r="I59" s="246">
        <v>12000</v>
      </c>
      <c r="J59" s="50"/>
      <c r="K59" s="50"/>
      <c r="L59" s="25"/>
    </row>
    <row r="60" spans="1:14" x14ac:dyDescent="0.25">
      <c r="A60" s="61">
        <v>4402</v>
      </c>
      <c r="B60" s="61" t="s">
        <v>87</v>
      </c>
      <c r="C60" s="49">
        <f>(REVENUE!D59/REVENUE!C59)-1</f>
        <v>-0.37254901960784315</v>
      </c>
      <c r="D60" s="50">
        <f>(REVENUE!E59/REVENUE!D59)-1</f>
        <v>0.79062499999999991</v>
      </c>
      <c r="E60" s="50">
        <f>(REVENUE!F59/REVENUE!E59)-1</f>
        <v>-0.41448516579406636</v>
      </c>
      <c r="F60" s="25">
        <f>(REVENUE!G59/REVENUE!F59)-1</f>
        <v>0.1922503725782414</v>
      </c>
      <c r="G60" s="258">
        <f t="shared" si="7"/>
        <v>4.8960296794082953E-2</v>
      </c>
      <c r="H60" s="49">
        <f>G60*REVENUE!O59</f>
        <v>88.128534229349313</v>
      </c>
      <c r="I60" s="246">
        <v>2000</v>
      </c>
      <c r="J60" s="50"/>
      <c r="K60" s="50"/>
      <c r="L60" s="25"/>
    </row>
    <row r="61" spans="1:14" x14ac:dyDescent="0.25">
      <c r="A61" s="61">
        <v>4405</v>
      </c>
      <c r="B61" s="61" t="s">
        <v>88</v>
      </c>
      <c r="C61" s="49">
        <f>(REVENUE!D60/REVENUE!C60)-1</f>
        <v>-0.3571428571428571</v>
      </c>
      <c r="D61" s="50">
        <f>(REVENUE!E60/REVENUE!D60)-1</f>
        <v>0.22222222222222232</v>
      </c>
      <c r="E61" s="50">
        <f>(REVENUE!F60/REVENUE!E60)-1</f>
        <v>0.27272727272727271</v>
      </c>
      <c r="F61" s="25">
        <f>(REVENUE!G60/REVENUE!F60)-1</f>
        <v>-0.2857142857142857</v>
      </c>
      <c r="G61" s="258">
        <f t="shared" si="7"/>
        <v>-3.6976911976911941E-2</v>
      </c>
      <c r="H61" s="49">
        <f>G61*REVENUE!O60</f>
        <v>-108.15746753246742</v>
      </c>
      <c r="I61" s="246">
        <v>3000</v>
      </c>
      <c r="J61" s="50"/>
      <c r="K61" s="50"/>
      <c r="L61" s="25"/>
    </row>
    <row r="62" spans="1:14" x14ac:dyDescent="0.25">
      <c r="A62" s="61">
        <v>4406</v>
      </c>
      <c r="B62" s="61" t="s">
        <v>89</v>
      </c>
      <c r="C62" s="49">
        <f>(REVENUE!D61/REVENUE!C61)-1</f>
        <v>-0.97029196878326684</v>
      </c>
      <c r="D62" s="50">
        <f>(REVENUE!E61/REVENUE!D61)-1</f>
        <v>13.605816993464053</v>
      </c>
      <c r="E62" s="50">
        <f>(REVENUE!F61/REVENUE!E61)-1</f>
        <v>-1</v>
      </c>
      <c r="F62" s="25">
        <v>0</v>
      </c>
      <c r="G62" s="258">
        <f t="shared" si="7"/>
        <v>2.9088812561701967</v>
      </c>
      <c r="H62" s="49">
        <f>G62*REVENUE!O61</f>
        <v>38877.488876840289</v>
      </c>
      <c r="I62" s="246">
        <v>20000</v>
      </c>
      <c r="J62" s="50"/>
      <c r="K62" s="50"/>
      <c r="L62" s="25"/>
    </row>
    <row r="63" spans="1:14" x14ac:dyDescent="0.25">
      <c r="A63" s="61">
        <v>4407</v>
      </c>
      <c r="B63" s="61" t="s">
        <v>90</v>
      </c>
      <c r="C63" s="49">
        <f>(REVENUE!D62/REVENUE!C62)-1</f>
        <v>-0.29861111111111116</v>
      </c>
      <c r="D63" s="50">
        <f>(REVENUE!E62/REVENUE!D62)-1</f>
        <v>-0.35643564356435642</v>
      </c>
      <c r="E63" s="50">
        <f>(REVENUE!F62/REVENUE!E62)-1</f>
        <v>-0.70769230769230762</v>
      </c>
      <c r="F63" s="25">
        <f>(REVENUE!G62/REVENUE!F62)-1</f>
        <v>5.2631578947368363E-2</v>
      </c>
      <c r="G63" s="258">
        <f t="shared" si="7"/>
        <v>-0.32752687085510174</v>
      </c>
      <c r="H63" s="49">
        <f>G63*REVENUE!O62</f>
        <v>-343.9032143978568</v>
      </c>
      <c r="I63" s="246">
        <v>2000</v>
      </c>
      <c r="J63" s="50"/>
      <c r="K63" s="50"/>
      <c r="L63" s="25"/>
    </row>
    <row r="64" spans="1:14" x14ac:dyDescent="0.25">
      <c r="A64" s="61">
        <v>4430</v>
      </c>
      <c r="B64" s="61" t="s">
        <v>91</v>
      </c>
      <c r="C64" s="49">
        <f>(REVENUE!D63/REVENUE!C63)-1</f>
        <v>0.89999999999999991</v>
      </c>
      <c r="D64" s="50">
        <f>(REVENUE!E63/REVENUE!D63)-1</f>
        <v>0.52631578947368429</v>
      </c>
      <c r="E64" s="50">
        <f>(REVENUE!F63/REVENUE!E63)-1</f>
        <v>-0.82758620689655171</v>
      </c>
      <c r="F64" s="25">
        <f>(REVENUE!G63/REVENUE!F63)-1</f>
        <v>0.19999999999999996</v>
      </c>
      <c r="G64" s="258">
        <f t="shared" si="7"/>
        <v>0.19968239564428311</v>
      </c>
      <c r="H64" s="49">
        <f>G64*REVENUE!O63</f>
        <v>0</v>
      </c>
      <c r="I64" s="246">
        <f>H64+REVENUE!O63</f>
        <v>0</v>
      </c>
      <c r="J64" s="50"/>
      <c r="K64" s="50"/>
      <c r="L64" s="25"/>
    </row>
    <row r="65" spans="1:14" x14ac:dyDescent="0.25">
      <c r="A65" s="61">
        <v>4440</v>
      </c>
      <c r="B65" s="61" t="s">
        <v>92</v>
      </c>
      <c r="C65" s="49">
        <f>(REVENUE!D64/REVENUE!C64)-1</f>
        <v>0</v>
      </c>
      <c r="D65" s="50">
        <f>(REVENUE!E64/REVENUE!D64)-1</f>
        <v>0</v>
      </c>
      <c r="E65" s="50">
        <f>(REVENUE!F64/REVENUE!E64)-1</f>
        <v>0</v>
      </c>
      <c r="F65" s="25">
        <f>(REVENUE!G64/REVENUE!F64)-1</f>
        <v>0</v>
      </c>
      <c r="G65" s="258">
        <f t="shared" si="7"/>
        <v>0</v>
      </c>
      <c r="H65" s="49">
        <f>G65*REVENUE!O64</f>
        <v>0</v>
      </c>
      <c r="I65" s="246">
        <f>H65+REVENUE!O64</f>
        <v>2000</v>
      </c>
      <c r="J65" s="50"/>
      <c r="K65" s="50"/>
      <c r="L65" s="25"/>
    </row>
    <row r="66" spans="1:14" ht="15.75" thickBot="1" x14ac:dyDescent="0.3">
      <c r="A66" s="61">
        <v>4445</v>
      </c>
      <c r="B66" s="61" t="s">
        <v>93</v>
      </c>
      <c r="C66" s="49">
        <f>(REVENUE!D65/REVENUE!C65)-1</f>
        <v>0.10000000000000009</v>
      </c>
      <c r="D66" s="50">
        <f>(REVENUE!E65/REVENUE!D65)-1</f>
        <v>0.13419913419913421</v>
      </c>
      <c r="E66" s="50">
        <f>(REVENUE!F65/REVENUE!E65)-1</f>
        <v>-7.6335877862595436E-2</v>
      </c>
      <c r="F66" s="25">
        <f>(REVENUE!G65/REVENUE!F65)-1</f>
        <v>-8.2644628099173278E-3</v>
      </c>
      <c r="G66" s="258">
        <f t="shared" si="7"/>
        <v>3.7399698381655383E-2</v>
      </c>
      <c r="H66" s="49">
        <f>G66*REVENUE!O65</f>
        <v>301.06757197232582</v>
      </c>
      <c r="I66" s="246">
        <v>10000</v>
      </c>
      <c r="J66" s="50"/>
      <c r="K66" s="50"/>
      <c r="L66" s="25"/>
    </row>
    <row r="67" spans="1:14" s="14" customFormat="1" ht="16.5" thickTop="1" thickBot="1" x14ac:dyDescent="0.3">
      <c r="A67" s="19"/>
      <c r="B67" s="20" t="s">
        <v>34</v>
      </c>
      <c r="C67" s="32">
        <f>SUM(C58:C66)</f>
        <v>-1.1589401148038556</v>
      </c>
      <c r="D67" s="33">
        <f t="shared" ref="D67:L67" si="8">SUM(D58:D66)</f>
        <v>14.46321023064267</v>
      </c>
      <c r="E67" s="33">
        <f t="shared" si="8"/>
        <v>-2.2695294649081235</v>
      </c>
      <c r="F67" s="34">
        <f t="shared" si="8"/>
        <v>0.23872096814399413</v>
      </c>
      <c r="G67" s="256"/>
      <c r="H67" s="32">
        <f t="shared" si="8"/>
        <v>44160.859098001252</v>
      </c>
      <c r="I67" s="244"/>
      <c r="J67" s="33">
        <f t="shared" si="8"/>
        <v>0</v>
      </c>
      <c r="K67" s="33">
        <f t="shared" si="8"/>
        <v>0</v>
      </c>
      <c r="L67" s="34">
        <f t="shared" si="8"/>
        <v>0</v>
      </c>
      <c r="M67" s="82"/>
      <c r="N67" s="82"/>
    </row>
    <row r="68" spans="1:14" ht="15.75" thickTop="1" x14ac:dyDescent="0.25">
      <c r="A68" s="656" t="s">
        <v>35</v>
      </c>
      <c r="B68" s="657"/>
      <c r="C68" s="49"/>
      <c r="D68" s="50"/>
      <c r="E68" s="50"/>
      <c r="F68" s="25"/>
      <c r="G68" s="258"/>
      <c r="H68" s="49"/>
      <c r="I68" s="246"/>
      <c r="J68" s="50"/>
      <c r="K68" s="50"/>
      <c r="L68" s="25"/>
    </row>
    <row r="69" spans="1:14" x14ac:dyDescent="0.25">
      <c r="A69" s="61">
        <v>4505</v>
      </c>
      <c r="B69" s="61" t="s">
        <v>94</v>
      </c>
      <c r="C69" s="49">
        <v>0</v>
      </c>
      <c r="D69" s="50">
        <f>(REVENUE!E68/REVENUE!D68)-1</f>
        <v>-0.33230480803030893</v>
      </c>
      <c r="E69" s="50">
        <f>(REVENUE!F68/REVENUE!E68)-1</f>
        <v>-1</v>
      </c>
      <c r="F69" s="25">
        <v>0</v>
      </c>
      <c r="G69" s="258">
        <f t="shared" ref="G69:G79" si="9">AVERAGE(C69:F69)</f>
        <v>-0.33307620200757726</v>
      </c>
      <c r="H69" s="49">
        <f>G69*REVENUE!O68</f>
        <v>0</v>
      </c>
      <c r="I69" s="246">
        <f>H69+REVENUE!O68</f>
        <v>0</v>
      </c>
      <c r="J69" s="50"/>
      <c r="K69" s="50"/>
      <c r="L69" s="25"/>
    </row>
    <row r="70" spans="1:14" x14ac:dyDescent="0.25">
      <c r="A70" s="61">
        <v>4510</v>
      </c>
      <c r="B70" s="61" t="s">
        <v>95</v>
      </c>
      <c r="C70" s="49">
        <f>(REVENUE!D69/REVENUE!C69)-1</f>
        <v>-1</v>
      </c>
      <c r="D70" s="50">
        <v>0</v>
      </c>
      <c r="E70" s="50">
        <f>(REVENUE!F69/REVENUE!E69)-1</f>
        <v>-0.4109041392433791</v>
      </c>
      <c r="F70" s="25">
        <f>(REVENUE!G69/REVENUE!F69)-1</f>
        <v>-1</v>
      </c>
      <c r="G70" s="258">
        <f t="shared" si="9"/>
        <v>-0.60272603481084475</v>
      </c>
      <c r="H70" s="49">
        <f>G70*REVENUE!O69</f>
        <v>0</v>
      </c>
      <c r="I70" s="246">
        <f>H70+REVENUE!O69</f>
        <v>0</v>
      </c>
      <c r="J70" s="50"/>
      <c r="K70" s="50"/>
      <c r="L70" s="25"/>
    </row>
    <row r="71" spans="1:14" x14ac:dyDescent="0.25">
      <c r="A71" s="61">
        <v>4512</v>
      </c>
      <c r="B71" s="61" t="s">
        <v>96</v>
      </c>
      <c r="C71" s="49">
        <f>(REVENUE!D70/REVENUE!C70)-1</f>
        <v>0.33333333333333326</v>
      </c>
      <c r="D71" s="50">
        <f>(REVENUE!E70/REVENUE!D70)-1</f>
        <v>0.25</v>
      </c>
      <c r="E71" s="50">
        <f>(REVENUE!F70/REVENUE!E70)-1</f>
        <v>-0.6</v>
      </c>
      <c r="F71" s="25">
        <f>(REVENUE!G70/REVENUE!F70)-1</f>
        <v>1.25</v>
      </c>
      <c r="G71" s="258">
        <f t="shared" si="9"/>
        <v>0.30833333333333335</v>
      </c>
      <c r="H71" s="49">
        <f>G71*REVENUE!O70</f>
        <v>16187.5</v>
      </c>
      <c r="I71" s="246">
        <v>60000</v>
      </c>
      <c r="J71" s="50"/>
      <c r="K71" s="50"/>
      <c r="L71" s="25"/>
    </row>
    <row r="72" spans="1:14" x14ac:dyDescent="0.25">
      <c r="A72" s="61">
        <v>4515</v>
      </c>
      <c r="B72" s="61" t="s">
        <v>97</v>
      </c>
      <c r="C72" s="49">
        <f>(REVENUE!D71/REVENUE!C71)-1</f>
        <v>-8.6857716258890938E-2</v>
      </c>
      <c r="D72" s="50">
        <f>(REVENUE!E71/REVENUE!D71)-1</f>
        <v>-1</v>
      </c>
      <c r="E72" s="50">
        <v>0</v>
      </c>
      <c r="F72" s="25">
        <f>(REVENUE!G71/REVENUE!F71)-1</f>
        <v>-0.85045610886795275</v>
      </c>
      <c r="G72" s="258">
        <f t="shared" si="9"/>
        <v>-0.48432845628171095</v>
      </c>
      <c r="H72" s="49">
        <f>G72*REVENUE!O71</f>
        <v>-439.46026809177323</v>
      </c>
      <c r="I72" s="246">
        <v>1000</v>
      </c>
      <c r="J72" s="50"/>
      <c r="K72" s="50"/>
      <c r="L72" s="25"/>
    </row>
    <row r="73" spans="1:14" x14ac:dyDescent="0.25">
      <c r="A73" s="61">
        <v>4516</v>
      </c>
      <c r="B73" s="61" t="s">
        <v>98</v>
      </c>
      <c r="C73" s="49">
        <f>(REVENUE!D72/REVENUE!C72)-1</f>
        <v>4.0603816207917536</v>
      </c>
      <c r="D73" s="50">
        <f>(REVENUE!E72/REVENUE!D72)-1</f>
        <v>-0.53740961764085093</v>
      </c>
      <c r="E73" s="50">
        <f>(REVENUE!F72/REVENUE!E72)-1</f>
        <v>-0.44910458472856463</v>
      </c>
      <c r="F73" s="25">
        <f>(REVENUE!G72/REVENUE!F72)-1</f>
        <v>0.36057892633315469</v>
      </c>
      <c r="G73" s="258">
        <f t="shared" si="9"/>
        <v>0.85861158618887323</v>
      </c>
      <c r="H73" s="49">
        <f>G73*REVENUE!O72</f>
        <v>1742.7496948351418</v>
      </c>
      <c r="I73" s="246">
        <v>10000</v>
      </c>
      <c r="J73" s="50"/>
      <c r="K73" s="50"/>
      <c r="L73" s="25"/>
    </row>
    <row r="74" spans="1:14" x14ac:dyDescent="0.25">
      <c r="A74" s="61">
        <v>4517</v>
      </c>
      <c r="B74" s="61" t="s">
        <v>99</v>
      </c>
      <c r="C74" s="49">
        <f>(REVENUE!D73/REVENUE!C73)-1</f>
        <v>5.0392670157068054E-2</v>
      </c>
      <c r="D74" s="50">
        <f>(REVENUE!E73/REVENUE!D73)-1</f>
        <v>0.22417445482866039</v>
      </c>
      <c r="E74" s="50">
        <f>(REVENUE!F73/REVENUE!E73)-1</f>
        <v>-0.79641693811074921</v>
      </c>
      <c r="F74" s="25">
        <f>(REVENUE!G73/REVENUE!F73)-1</f>
        <v>0.60000000000000009</v>
      </c>
      <c r="G74" s="258">
        <f t="shared" si="9"/>
        <v>1.953754671874483E-2</v>
      </c>
      <c r="H74" s="49">
        <f>G74*REVENUE!O73</f>
        <v>124.06342166402968</v>
      </c>
      <c r="I74" s="246">
        <v>15000</v>
      </c>
      <c r="J74" s="50"/>
      <c r="K74" s="50"/>
      <c r="L74" s="25"/>
    </row>
    <row r="75" spans="1:14" x14ac:dyDescent="0.25">
      <c r="A75" s="61">
        <v>4518</v>
      </c>
      <c r="B75" s="61" t="s">
        <v>115</v>
      </c>
      <c r="C75" s="49">
        <f>(REVENUE!D74/REVENUE!C74)-1</f>
        <v>-1</v>
      </c>
      <c r="D75" s="50">
        <v>0</v>
      </c>
      <c r="E75" s="61">
        <v>0</v>
      </c>
      <c r="F75" s="61">
        <v>0</v>
      </c>
      <c r="G75" s="258">
        <f t="shared" si="9"/>
        <v>-0.25</v>
      </c>
      <c r="H75" s="49">
        <f>G75*REVENUE!O74</f>
        <v>-1243</v>
      </c>
      <c r="I75" s="246">
        <f>H75+REVENUE!O74</f>
        <v>3729</v>
      </c>
      <c r="J75" s="50"/>
      <c r="K75" s="50"/>
      <c r="L75" s="25"/>
    </row>
    <row r="76" spans="1:14" x14ac:dyDescent="0.25">
      <c r="A76" s="61">
        <v>4520</v>
      </c>
      <c r="B76" s="61" t="s">
        <v>100</v>
      </c>
      <c r="C76" s="49">
        <f>(REVENUE!D75/REVENUE!C75)-1</f>
        <v>6.0387383840680897</v>
      </c>
      <c r="D76" s="50">
        <f>(REVENUE!E75/REVENUE!D75)-1</f>
        <v>-0.92524581894718905</v>
      </c>
      <c r="E76" s="50">
        <f>(REVENUE!F75/REVENUE!E75)-1</f>
        <v>0.89359444441862679</v>
      </c>
      <c r="F76" s="25">
        <f>(REVENUE!G75/REVENUE!F75)-1</f>
        <v>-1</v>
      </c>
      <c r="G76" s="258">
        <f t="shared" si="9"/>
        <v>1.2517717523848817</v>
      </c>
      <c r="H76" s="49">
        <f>G76*REVENUE!O75</f>
        <v>20121.267055337637</v>
      </c>
      <c r="I76" s="246">
        <v>35000</v>
      </c>
      <c r="J76" s="50"/>
      <c r="K76" s="50"/>
      <c r="L76" s="25"/>
    </row>
    <row r="77" spans="1:14" x14ac:dyDescent="0.25">
      <c r="A77" s="61">
        <v>4521</v>
      </c>
      <c r="B77" s="61" t="s">
        <v>101</v>
      </c>
      <c r="C77" s="49">
        <f>(REVENUE!D76/REVENUE!C76)-1</f>
        <v>8.9111100000000008</v>
      </c>
      <c r="D77" s="50">
        <f>(REVENUE!E76/REVENUE!D76)-1</f>
        <v>-0.23991022868948753</v>
      </c>
      <c r="E77" s="50">
        <f>(REVENUE!F76/REVENUE!E76)-1</f>
        <v>-0.26548672566371678</v>
      </c>
      <c r="F77" s="25">
        <f>(REVENUE!G76/REVENUE!F76)-1</f>
        <v>-0.3493975903614458</v>
      </c>
      <c r="G77" s="258">
        <f t="shared" si="9"/>
        <v>2.0140788638213376</v>
      </c>
      <c r="H77" s="49">
        <f>G77*REVENUE!O76</f>
        <v>72238.322103443483</v>
      </c>
      <c r="I77" s="246">
        <v>65000</v>
      </c>
      <c r="J77" s="50"/>
      <c r="K77" s="50"/>
      <c r="L77" s="25"/>
    </row>
    <row r="78" spans="1:14" x14ac:dyDescent="0.25">
      <c r="A78" s="61">
        <v>4522</v>
      </c>
      <c r="B78" s="61" t="s">
        <v>102</v>
      </c>
      <c r="C78" s="49">
        <f>(REVENUE!D77/REVENUE!C77)-1</f>
        <v>61.091730833612317</v>
      </c>
      <c r="D78" s="50">
        <f>(REVENUE!E77/REVENUE!D77)-1</f>
        <v>-1</v>
      </c>
      <c r="E78" s="52">
        <v>0</v>
      </c>
      <c r="F78" s="56">
        <v>0</v>
      </c>
      <c r="G78" s="258">
        <f t="shared" si="9"/>
        <v>15.022932708403079</v>
      </c>
      <c r="H78" s="49">
        <f>G78*REVENUE!O77</f>
        <v>0</v>
      </c>
      <c r="I78" s="246">
        <f>H78+REVENUE!O77</f>
        <v>0</v>
      </c>
      <c r="J78" s="50"/>
      <c r="K78" s="50"/>
      <c r="L78" s="25"/>
    </row>
    <row r="79" spans="1:14" ht="15.75" thickBot="1" x14ac:dyDescent="0.3">
      <c r="A79" s="61">
        <v>4590</v>
      </c>
      <c r="B79" s="61" t="s">
        <v>103</v>
      </c>
      <c r="C79" s="49">
        <f>(REVENUE!D78/REVENUE!C78)-1</f>
        <v>-0.71552735274870649</v>
      </c>
      <c r="D79" s="50">
        <f>(REVENUE!E78/REVENUE!D78)-1</f>
        <v>1.5163598564497858</v>
      </c>
      <c r="E79" s="50">
        <f>(REVENUE!F78/REVENUE!E78)-1</f>
        <v>-0.55187154730285992</v>
      </c>
      <c r="F79" s="25">
        <f>(REVENUE!G78/REVENUE!F78)-1</f>
        <v>-0.15609349185792509</v>
      </c>
      <c r="G79" s="258">
        <f t="shared" si="9"/>
        <v>2.3216866135073566E-2</v>
      </c>
      <c r="H79" s="49">
        <f>G79*REVENUE!O78</f>
        <v>150.08078775695606</v>
      </c>
      <c r="I79" s="318">
        <f>10000+166000+85000</f>
        <v>261000</v>
      </c>
      <c r="J79" s="334"/>
      <c r="K79" s="50"/>
      <c r="L79" s="25"/>
    </row>
    <row r="80" spans="1:14" s="14" customFormat="1" ht="16.5" thickTop="1" thickBot="1" x14ac:dyDescent="0.3">
      <c r="A80" s="19"/>
      <c r="B80" s="20" t="s">
        <v>104</v>
      </c>
      <c r="C80" s="32">
        <f t="shared" ref="C80:L80" si="10">SUM(C69:C79)</f>
        <v>77.683301772954962</v>
      </c>
      <c r="D80" s="33">
        <f t="shared" si="10"/>
        <v>-2.0443361620293903</v>
      </c>
      <c r="E80" s="33">
        <f>SUM(E69:E79)</f>
        <v>-3.1801894906306432</v>
      </c>
      <c r="F80" s="34">
        <f>SUM(F69:F79)</f>
        <v>-1.1453682647541688</v>
      </c>
      <c r="G80" s="256"/>
      <c r="H80" s="32">
        <f t="shared" si="10"/>
        <v>108881.52279494547</v>
      </c>
      <c r="I80" s="244"/>
      <c r="J80" s="319">
        <f t="shared" si="10"/>
        <v>0</v>
      </c>
      <c r="K80" s="33">
        <f t="shared" si="10"/>
        <v>0</v>
      </c>
      <c r="L80" s="34">
        <f t="shared" si="10"/>
        <v>0</v>
      </c>
      <c r="M80" s="82"/>
      <c r="N80" s="82"/>
    </row>
    <row r="81" spans="1:14" ht="15.75" thickTop="1" x14ac:dyDescent="0.25">
      <c r="A81" s="656" t="s">
        <v>36</v>
      </c>
      <c r="B81" s="657"/>
      <c r="C81" s="49"/>
      <c r="D81" s="50"/>
      <c r="E81" s="50"/>
      <c r="F81" s="25"/>
      <c r="G81" s="258"/>
      <c r="H81" s="49"/>
      <c r="I81" s="246"/>
      <c r="J81" s="50"/>
      <c r="K81" s="50"/>
      <c r="L81" s="25"/>
    </row>
    <row r="82" spans="1:14" x14ac:dyDescent="0.25">
      <c r="A82" s="61">
        <v>4600</v>
      </c>
      <c r="B82" s="61" t="s">
        <v>105</v>
      </c>
      <c r="C82" s="49">
        <f>(REVENUE!D81/REVENUE!C81)-1</f>
        <v>0.89750055695278386</v>
      </c>
      <c r="D82" s="50">
        <f>(REVENUE!E81/REVENUE!D81)-1</f>
        <v>2.8784075882939408E-3</v>
      </c>
      <c r="E82" s="50">
        <f>(REVENUE!F81/REVENUE!E81)-1</f>
        <v>-0.70775448241204308</v>
      </c>
      <c r="F82" s="25">
        <f>(REVENUE!G81/REVENUE!F81)-1</f>
        <v>-1</v>
      </c>
      <c r="G82" s="258">
        <f>AVERAGE(C82:F82)</f>
        <v>-0.20184387946774132</v>
      </c>
      <c r="H82" s="49">
        <f>G82*REVENUE!O81</f>
        <v>0</v>
      </c>
      <c r="I82" s="246">
        <f>H82+REVENUE!O81</f>
        <v>0</v>
      </c>
      <c r="J82" s="50"/>
      <c r="K82" s="50"/>
      <c r="L82" s="25"/>
    </row>
    <row r="83" spans="1:14" x14ac:dyDescent="0.25">
      <c r="A83" s="61">
        <v>4610</v>
      </c>
      <c r="B83" s="61" t="s">
        <v>106</v>
      </c>
      <c r="C83" s="49">
        <v>0</v>
      </c>
      <c r="D83" s="50">
        <f>(REVENUE!E82/REVENUE!D82)-1</f>
        <v>0.48353254038418014</v>
      </c>
      <c r="E83" s="50">
        <f>(REVENUE!F82/REVENUE!E82)-1</f>
        <v>-1</v>
      </c>
      <c r="F83" s="25">
        <v>0</v>
      </c>
      <c r="G83" s="258">
        <f>AVERAGE(C83:F83)</f>
        <v>-0.12911686490395496</v>
      </c>
      <c r="H83" s="49">
        <f>G83*REVENUE!O82</f>
        <v>-3389.4339089072314</v>
      </c>
      <c r="I83" s="246">
        <v>0</v>
      </c>
      <c r="J83" s="50"/>
      <c r="K83" s="50"/>
      <c r="L83" s="25"/>
    </row>
    <row r="84" spans="1:14" ht="15.75" thickBot="1" x14ac:dyDescent="0.3">
      <c r="A84" s="61">
        <v>4611</v>
      </c>
      <c r="B84" s="61" t="s">
        <v>116</v>
      </c>
      <c r="C84" s="60">
        <v>0</v>
      </c>
      <c r="D84" s="52">
        <v>0</v>
      </c>
      <c r="E84" s="52">
        <v>0</v>
      </c>
      <c r="F84" s="56">
        <f>(REVENUE!G83/REVENUE!F83)-1</f>
        <v>-1</v>
      </c>
      <c r="G84" s="258">
        <f>AVERAGE(C84:F84)</f>
        <v>-0.25</v>
      </c>
      <c r="H84" s="49">
        <f>G84*REVENUE!O83</f>
        <v>-22517</v>
      </c>
      <c r="I84" s="246">
        <v>0</v>
      </c>
      <c r="J84" s="50"/>
      <c r="K84" s="50"/>
      <c r="L84" s="25"/>
    </row>
    <row r="85" spans="1:14" s="14" customFormat="1" ht="16.5" thickTop="1" thickBot="1" x14ac:dyDescent="0.3">
      <c r="A85" s="19"/>
      <c r="B85" s="20" t="s">
        <v>37</v>
      </c>
      <c r="C85" s="32">
        <f>SUM(C82:C84)</f>
        <v>0.89750055695278386</v>
      </c>
      <c r="D85" s="33">
        <f t="shared" ref="D85:L85" si="11">SUM(D82:D84)</f>
        <v>0.48641094797247408</v>
      </c>
      <c r="E85" s="33">
        <f t="shared" si="11"/>
        <v>-1.7077544824120432</v>
      </c>
      <c r="F85" s="34">
        <f t="shared" si="11"/>
        <v>-2</v>
      </c>
      <c r="G85" s="256"/>
      <c r="H85" s="32">
        <f t="shared" si="11"/>
        <v>-25906.433908907231</v>
      </c>
      <c r="I85" s="244"/>
      <c r="J85" s="33">
        <f t="shared" si="11"/>
        <v>0</v>
      </c>
      <c r="K85" s="33">
        <f t="shared" si="11"/>
        <v>0</v>
      </c>
      <c r="L85" s="34">
        <f t="shared" si="11"/>
        <v>0</v>
      </c>
      <c r="M85" s="82"/>
      <c r="N85" s="82"/>
    </row>
    <row r="86" spans="1:14" ht="15.75" thickTop="1" x14ac:dyDescent="0.25">
      <c r="A86" s="656" t="s">
        <v>108</v>
      </c>
      <c r="B86" s="657"/>
      <c r="C86" s="49"/>
      <c r="D86" s="50"/>
      <c r="E86" s="50"/>
      <c r="F86" s="25"/>
      <c r="G86" s="258"/>
      <c r="H86" s="49"/>
      <c r="I86" s="246"/>
      <c r="J86" s="50"/>
      <c r="K86" s="50"/>
      <c r="L86" s="25"/>
    </row>
    <row r="87" spans="1:14" x14ac:dyDescent="0.25">
      <c r="A87" s="61">
        <v>4799</v>
      </c>
      <c r="B87" s="61" t="s">
        <v>107</v>
      </c>
      <c r="C87" s="49">
        <v>0</v>
      </c>
      <c r="D87" s="50">
        <v>0</v>
      </c>
      <c r="E87" s="50">
        <f>(REVENUE!F86/REVENUE!E86)-1</f>
        <v>-1</v>
      </c>
      <c r="F87" s="25">
        <v>0</v>
      </c>
      <c r="G87" s="258">
        <f>AVERAGE(C87:F87)</f>
        <v>-0.25</v>
      </c>
      <c r="H87" s="49">
        <f>G87*REVENUE!O86</f>
        <v>0</v>
      </c>
      <c r="I87" s="246">
        <f>H87+REVENUE!O86</f>
        <v>0</v>
      </c>
      <c r="J87" s="50"/>
      <c r="K87" s="50"/>
      <c r="L87" s="25"/>
    </row>
    <row r="88" spans="1:14" ht="15.75" thickBot="1" x14ac:dyDescent="0.3">
      <c r="A88" s="61">
        <v>4610</v>
      </c>
      <c r="B88" s="61" t="s">
        <v>106</v>
      </c>
      <c r="C88" s="49">
        <v>0</v>
      </c>
      <c r="D88" s="50">
        <v>0</v>
      </c>
      <c r="E88" s="50">
        <v>0</v>
      </c>
      <c r="F88" s="25">
        <v>0</v>
      </c>
      <c r="G88" s="258">
        <f>AVERAGE(C88:F88)</f>
        <v>0</v>
      </c>
      <c r="H88" s="49">
        <f>G88*REVENUE!O87</f>
        <v>0</v>
      </c>
      <c r="I88" s="246">
        <f>H88+REVENUE!O87</f>
        <v>0</v>
      </c>
      <c r="J88" s="50"/>
      <c r="K88" s="50"/>
      <c r="L88" s="25"/>
    </row>
    <row r="89" spans="1:14" s="14" customFormat="1" ht="16.5" thickTop="1" thickBot="1" x14ac:dyDescent="0.3">
      <c r="A89" s="19"/>
      <c r="B89" s="20" t="s">
        <v>38</v>
      </c>
      <c r="C89" s="32">
        <f>SUM(C87:C88)</f>
        <v>0</v>
      </c>
      <c r="D89" s="33">
        <f t="shared" ref="D89:L89" si="12">SUM(D87:D88)</f>
        <v>0</v>
      </c>
      <c r="E89" s="33">
        <f t="shared" si="12"/>
        <v>-1</v>
      </c>
      <c r="F89" s="34">
        <f t="shared" si="12"/>
        <v>0</v>
      </c>
      <c r="G89" s="256"/>
      <c r="H89" s="32">
        <f t="shared" si="12"/>
        <v>0</v>
      </c>
      <c r="I89" s="244"/>
      <c r="J89" s="33">
        <f t="shared" si="12"/>
        <v>0</v>
      </c>
      <c r="K89" s="33">
        <f t="shared" si="12"/>
        <v>0</v>
      </c>
      <c r="L89" s="34">
        <f t="shared" si="12"/>
        <v>0</v>
      </c>
      <c r="M89" s="82"/>
      <c r="N89" s="82"/>
    </row>
    <row r="90" spans="1:14" ht="15.75" thickTop="1" x14ac:dyDescent="0.25">
      <c r="A90" s="656" t="s">
        <v>118</v>
      </c>
      <c r="B90" s="657"/>
      <c r="C90" s="49"/>
      <c r="D90" s="50"/>
      <c r="E90" s="50"/>
      <c r="F90" s="25"/>
      <c r="G90" s="258"/>
      <c r="H90" s="49"/>
      <c r="I90" s="246"/>
      <c r="J90" s="50"/>
      <c r="K90" s="50"/>
      <c r="L90" s="25"/>
    </row>
    <row r="91" spans="1:14" ht="15.75" thickBot="1" x14ac:dyDescent="0.3">
      <c r="A91" s="61">
        <v>4801</v>
      </c>
      <c r="B91" s="61" t="s">
        <v>119</v>
      </c>
      <c r="C91" s="49">
        <f>(REVENUE!D90/REVENUE!C90)-1</f>
        <v>-1</v>
      </c>
      <c r="D91" s="50">
        <v>0</v>
      </c>
      <c r="E91" s="50">
        <v>0</v>
      </c>
      <c r="F91" s="25">
        <v>0</v>
      </c>
      <c r="G91" s="258">
        <f>AVERAGE(C91:F91)</f>
        <v>-0.25</v>
      </c>
      <c r="H91" s="49">
        <f>G91*REVENUE!O90</f>
        <v>0</v>
      </c>
      <c r="I91" s="246">
        <f>H91+REVENUE!O90</f>
        <v>0</v>
      </c>
      <c r="J91" s="50"/>
      <c r="K91" s="50"/>
      <c r="L91" s="25"/>
    </row>
    <row r="92" spans="1:14" s="14" customFormat="1" ht="16.5" thickTop="1" thickBot="1" x14ac:dyDescent="0.3">
      <c r="A92" s="19"/>
      <c r="B92" s="20" t="s">
        <v>120</v>
      </c>
      <c r="C92" s="32">
        <f>SUM(C91)</f>
        <v>-1</v>
      </c>
      <c r="D92" s="33">
        <f t="shared" ref="D92:L92" si="13">SUM(D91)</f>
        <v>0</v>
      </c>
      <c r="E92" s="33">
        <f t="shared" si="13"/>
        <v>0</v>
      </c>
      <c r="F92" s="34">
        <f t="shared" si="13"/>
        <v>0</v>
      </c>
      <c r="G92" s="256"/>
      <c r="H92" s="32">
        <f t="shared" si="13"/>
        <v>0</v>
      </c>
      <c r="I92" s="244"/>
      <c r="J92" s="33">
        <f t="shared" si="13"/>
        <v>0</v>
      </c>
      <c r="K92" s="33">
        <f t="shared" si="13"/>
        <v>0</v>
      </c>
      <c r="L92" s="34">
        <f t="shared" si="13"/>
        <v>0</v>
      </c>
      <c r="M92" s="82"/>
      <c r="N92" s="82"/>
    </row>
    <row r="93" spans="1:14" ht="15.75" thickTop="1" x14ac:dyDescent="0.25">
      <c r="A93" s="656" t="s">
        <v>8</v>
      </c>
      <c r="B93" s="657"/>
      <c r="C93" s="49"/>
      <c r="D93" s="50"/>
      <c r="E93" s="50"/>
      <c r="F93" s="25"/>
      <c r="G93" s="258"/>
      <c r="H93" s="49"/>
      <c r="I93" s="246"/>
      <c r="J93" s="50"/>
      <c r="K93" s="50"/>
      <c r="L93" s="25"/>
    </row>
    <row r="94" spans="1:14" x14ac:dyDescent="0.25">
      <c r="A94" s="61">
        <v>4900</v>
      </c>
      <c r="B94" s="61" t="s">
        <v>109</v>
      </c>
      <c r="C94" s="49">
        <v>0</v>
      </c>
      <c r="D94" s="50">
        <f>(REVENUE!E93/REVENUE!D93)-1</f>
        <v>-1</v>
      </c>
      <c r="E94" s="50">
        <v>0</v>
      </c>
      <c r="F94" s="25">
        <v>0</v>
      </c>
      <c r="G94" s="258">
        <f>AVERAGE(C94:F94)</f>
        <v>-0.25</v>
      </c>
      <c r="H94" s="49">
        <f>G94*REVENUE!O93</f>
        <v>0</v>
      </c>
      <c r="I94" s="246">
        <f>H94+REVENUE!O93</f>
        <v>0</v>
      </c>
      <c r="J94" s="50"/>
      <c r="K94" s="50"/>
      <c r="L94" s="25"/>
    </row>
    <row r="95" spans="1:14" ht="15.75" thickBot="1" x14ac:dyDescent="0.3">
      <c r="A95" s="61">
        <v>4901</v>
      </c>
      <c r="B95" s="61" t="s">
        <v>117</v>
      </c>
      <c r="C95" s="49">
        <v>0</v>
      </c>
      <c r="D95" s="50">
        <v>0</v>
      </c>
      <c r="E95" s="50">
        <v>0</v>
      </c>
      <c r="F95" s="25">
        <v>0</v>
      </c>
      <c r="G95" s="258"/>
      <c r="H95" s="49"/>
      <c r="I95" s="246"/>
      <c r="J95" s="50"/>
      <c r="K95" s="50"/>
      <c r="L95" s="25"/>
    </row>
    <row r="96" spans="1:14" s="14" customFormat="1" ht="16.5" thickTop="1" thickBot="1" x14ac:dyDescent="0.3">
      <c r="A96" s="19"/>
      <c r="B96" s="20" t="s">
        <v>402</v>
      </c>
      <c r="C96" s="32">
        <f>SUM(C94:C95)</f>
        <v>0</v>
      </c>
      <c r="D96" s="33">
        <f t="shared" ref="D96:L96" si="14">SUM(D94:D95)</f>
        <v>-1</v>
      </c>
      <c r="E96" s="33">
        <f t="shared" si="14"/>
        <v>0</v>
      </c>
      <c r="F96" s="34">
        <f t="shared" si="14"/>
        <v>0</v>
      </c>
      <c r="G96" s="256"/>
      <c r="H96" s="32">
        <f t="shared" si="14"/>
        <v>0</v>
      </c>
      <c r="I96" s="244"/>
      <c r="J96" s="33">
        <f t="shared" si="14"/>
        <v>0</v>
      </c>
      <c r="K96" s="33">
        <f t="shared" si="14"/>
        <v>0</v>
      </c>
      <c r="L96" s="34">
        <f t="shared" si="14"/>
        <v>0</v>
      </c>
      <c r="M96" s="82"/>
      <c r="N96" s="82"/>
    </row>
    <row r="97" spans="1:14" ht="15.75" thickTop="1" x14ac:dyDescent="0.25"/>
    <row r="98" spans="1:14" s="84" customFormat="1" ht="15.75" x14ac:dyDescent="0.25">
      <c r="A98" s="658" t="s">
        <v>9</v>
      </c>
      <c r="B98" s="658"/>
      <c r="C98" s="85">
        <f>SUM(C19,C40,C49,C56,C67,C80,C85,C89,C92,C96)</f>
        <v>72.873034884847144</v>
      </c>
      <c r="D98" s="85">
        <f t="shared" ref="D98:L98" si="15">SUM(D19,D40,D49,D56,D67,D80,D85,D89,D92,D96)</f>
        <v>99.652364038074779</v>
      </c>
      <c r="E98" s="85">
        <f t="shared" si="15"/>
        <v>-17.766321767342539</v>
      </c>
      <c r="F98" s="85">
        <f t="shared" si="15"/>
        <v>34.560603112181084</v>
      </c>
      <c r="G98" s="260"/>
      <c r="H98" s="85">
        <f t="shared" si="15"/>
        <v>1249453.5838477926</v>
      </c>
      <c r="I98" s="85">
        <f>SUM(I19,I40,I49,I56,I67,I80,I85,I89,I92,I96)</f>
        <v>5705037</v>
      </c>
      <c r="J98" s="85">
        <f t="shared" si="15"/>
        <v>0</v>
      </c>
      <c r="K98" s="85">
        <f t="shared" si="15"/>
        <v>0</v>
      </c>
      <c r="L98" s="263">
        <f t="shared" si="15"/>
        <v>0</v>
      </c>
      <c r="M98" s="263"/>
      <c r="N98" s="263"/>
    </row>
    <row r="99" spans="1:14" x14ac:dyDescent="0.25">
      <c r="C99" s="86">
        <f>C98-'Summary General Fund'!C14</f>
        <v>-5155101.6269651158</v>
      </c>
      <c r="D99" s="86">
        <f>D98-'Summary General Fund'!D14</f>
        <v>-5205454.0076359613</v>
      </c>
      <c r="E99" s="86">
        <f>E98-'Summary General Fund'!E14</f>
        <v>-5040871.2763217669</v>
      </c>
      <c r="F99" s="86">
        <f>F98-'Summary General Fund'!F14</f>
        <v>-4620366.9093968887</v>
      </c>
      <c r="H99" s="86">
        <f>H98-'Summary General Fund'!K14</f>
        <v>-4240286.3361522071</v>
      </c>
      <c r="I99" s="86" t="e">
        <f>I98-'Summary General Fund'!#REF!</f>
        <v>#REF!</v>
      </c>
      <c r="J99" s="86" t="e">
        <f>J98-'Summary General Fund'!#REF!</f>
        <v>#REF!</v>
      </c>
      <c r="K99" s="86" t="e">
        <f>K98-'Summary General Fund'!#REF!</f>
        <v>#REF!</v>
      </c>
      <c r="L99" s="252" t="e">
        <f>L98-'Summary General Fund'!#REF!</f>
        <v>#REF!</v>
      </c>
    </row>
  </sheetData>
  <sheetProtection algorithmName="SHA-512" hashValue="MCFZwIxiT8bDi9uE3xCSbCLW3W1nvqqyBZcri/rhwk3qBcKN5iheF1Uz1tOsKFbJhMdFYi7lYQhzeuV2Uzvz1A==" saltValue="0r9GKlaRB+u7YpnFx1ClyQ==" spinCount="100000" sheet="1" objects="1" scenarios="1"/>
  <mergeCells count="14">
    <mergeCell ref="A81:B81"/>
    <mergeCell ref="A90:B90"/>
    <mergeCell ref="A93:B93"/>
    <mergeCell ref="A98:B98"/>
    <mergeCell ref="A1:L1"/>
    <mergeCell ref="A2:B2"/>
    <mergeCell ref="A3:B3"/>
    <mergeCell ref="A4:B4"/>
    <mergeCell ref="A86:B86"/>
    <mergeCell ref="A20:B20"/>
    <mergeCell ref="A41:B41"/>
    <mergeCell ref="A50:B50"/>
    <mergeCell ref="A57:B57"/>
    <mergeCell ref="A68:B68"/>
  </mergeCells>
  <pageMargins left="0.7" right="0.7" top="0.75" bottom="0.75" header="0.3" footer="0.3"/>
  <pageSetup paperSize="5" scale="73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/>
    <pageSetUpPr fitToPage="1"/>
  </sheetPr>
  <dimension ref="A1:K13"/>
  <sheetViews>
    <sheetView workbookViewId="0">
      <selection activeCell="M27" sqref="M27"/>
    </sheetView>
  </sheetViews>
  <sheetFormatPr defaultColWidth="16" defaultRowHeight="15" x14ac:dyDescent="0.25"/>
  <cols>
    <col min="1" max="1" width="39.7109375" style="61" bestFit="1" customWidth="1"/>
    <col min="2" max="2" width="1.28515625" style="61" customWidth="1"/>
    <col min="3" max="4" width="13.28515625" style="61" hidden="1" customWidth="1"/>
    <col min="5" max="6" width="13.28515625" style="61" bestFit="1" customWidth="1"/>
    <col min="7" max="7" width="15.5703125" style="61" bestFit="1" customWidth="1"/>
    <col min="8" max="9" width="13.28515625" style="61" hidden="1" customWidth="1"/>
    <col min="10" max="10" width="13.28515625" style="61" bestFit="1" customWidth="1"/>
    <col min="11" max="11" width="13.28515625" style="61" customWidth="1"/>
    <col min="12" max="16384" width="16" style="61"/>
  </cols>
  <sheetData>
    <row r="1" spans="1:11" ht="30" thickTop="1" thickBot="1" x14ac:dyDescent="0.3">
      <c r="A1" s="665" t="s">
        <v>15</v>
      </c>
      <c r="B1" s="666"/>
      <c r="C1" s="666"/>
      <c r="D1" s="666"/>
      <c r="E1" s="666"/>
      <c r="F1" s="666"/>
      <c r="G1" s="666"/>
      <c r="H1" s="666"/>
      <c r="I1" s="666"/>
      <c r="J1" s="666"/>
      <c r="K1" s="667"/>
    </row>
    <row r="2" spans="1:11" ht="46.5" thickTop="1" thickBot="1" x14ac:dyDescent="0.3">
      <c r="A2" s="158" t="s">
        <v>313</v>
      </c>
      <c r="B2" s="159"/>
      <c r="C2" s="160" t="s">
        <v>17</v>
      </c>
      <c r="D2" s="149" t="s">
        <v>16</v>
      </c>
      <c r="E2" s="149" t="s">
        <v>18</v>
      </c>
      <c r="F2" s="161" t="s">
        <v>19</v>
      </c>
      <c r="G2" s="149" t="s">
        <v>27</v>
      </c>
      <c r="H2" s="149" t="s">
        <v>20</v>
      </c>
      <c r="I2" s="149" t="s">
        <v>21</v>
      </c>
      <c r="J2" s="150" t="s">
        <v>535</v>
      </c>
      <c r="K2" s="150" t="s">
        <v>537</v>
      </c>
    </row>
    <row r="3" spans="1:11" ht="15.75" thickTop="1" x14ac:dyDescent="0.25">
      <c r="A3" s="4" t="s">
        <v>0</v>
      </c>
      <c r="B3" s="4"/>
      <c r="C3" s="57"/>
      <c r="D3" s="45"/>
      <c r="E3" s="45"/>
      <c r="F3" s="48"/>
      <c r="G3" s="21"/>
      <c r="H3" s="16"/>
      <c r="I3" s="16"/>
      <c r="J3" s="17"/>
      <c r="K3" s="147"/>
    </row>
    <row r="4" spans="1:11" ht="15.75" customHeight="1" x14ac:dyDescent="0.25">
      <c r="A4" s="3" t="s">
        <v>1</v>
      </c>
      <c r="B4" s="3"/>
      <c r="C4" s="22">
        <f>'REVENUE HOT'!C14</f>
        <v>567402.88</v>
      </c>
      <c r="D4" s="47">
        <f>'REVENUE HOT'!D14</f>
        <v>681027.07999999984</v>
      </c>
      <c r="E4" s="47">
        <f>'REVENUE HOT'!E14</f>
        <v>518222.83</v>
      </c>
      <c r="F4" s="15">
        <f>'REVENUE HOT'!F14</f>
        <v>385193.3</v>
      </c>
      <c r="G4" s="22">
        <f>'REVENUE HOT'!G14</f>
        <v>259108</v>
      </c>
      <c r="H4" s="47">
        <f>'REVENUE HOT'!H14</f>
        <v>138215.27000000002</v>
      </c>
      <c r="I4" s="47">
        <f>SUM('REVENUE HOT'!I14:N14)</f>
        <v>186277.9</v>
      </c>
      <c r="J4" s="15">
        <f>'REVENUE HOT'!O14</f>
        <v>324493.17</v>
      </c>
      <c r="K4" s="148">
        <f>'REVENUE HOT'!P14</f>
        <v>502500</v>
      </c>
    </row>
    <row r="5" spans="1:11" ht="15.75" customHeight="1" x14ac:dyDescent="0.25">
      <c r="A5" s="3" t="s">
        <v>8</v>
      </c>
      <c r="B5" s="3"/>
      <c r="C5" s="22">
        <f>'REVENUE HOT'!C17</f>
        <v>0</v>
      </c>
      <c r="D5" s="47">
        <f>'REVENUE HOT'!D17</f>
        <v>0</v>
      </c>
      <c r="E5" s="47">
        <f>'REVENUE HOT'!E17</f>
        <v>0</v>
      </c>
      <c r="F5" s="15">
        <f>'REVENUE HOT'!F17</f>
        <v>0</v>
      </c>
      <c r="G5" s="22">
        <f>'REVENUE HOT'!G17</f>
        <v>130000</v>
      </c>
      <c r="H5" s="47">
        <f>'REVENUE HOT'!H17</f>
        <v>0</v>
      </c>
      <c r="I5" s="47">
        <f>SUM('REVENUE HOT'!I17:N17)</f>
        <v>130000</v>
      </c>
      <c r="J5" s="15">
        <f>'REVENUE HOT'!O17</f>
        <v>0</v>
      </c>
      <c r="K5" s="148">
        <f>'REVENUE HOT'!P17</f>
        <v>0</v>
      </c>
    </row>
    <row r="6" spans="1:11" s="14" customFormat="1" x14ac:dyDescent="0.25">
      <c r="A6" s="162" t="s">
        <v>9</v>
      </c>
      <c r="B6" s="162"/>
      <c r="C6" s="163">
        <f t="shared" ref="C6:K6" si="0">SUM(C4:C5)</f>
        <v>567402.88</v>
      </c>
      <c r="D6" s="164">
        <f t="shared" si="0"/>
        <v>681027.07999999984</v>
      </c>
      <c r="E6" s="164">
        <f t="shared" si="0"/>
        <v>518222.83</v>
      </c>
      <c r="F6" s="165">
        <f t="shared" si="0"/>
        <v>385193.3</v>
      </c>
      <c r="G6" s="163">
        <f t="shared" si="0"/>
        <v>389108</v>
      </c>
      <c r="H6" s="164">
        <f t="shared" si="0"/>
        <v>138215.27000000002</v>
      </c>
      <c r="I6" s="164">
        <f t="shared" si="0"/>
        <v>316277.90000000002</v>
      </c>
      <c r="J6" s="165">
        <f t="shared" si="0"/>
        <v>324493.17</v>
      </c>
      <c r="K6" s="299">
        <f t="shared" si="0"/>
        <v>502500</v>
      </c>
    </row>
    <row r="7" spans="1:11" x14ac:dyDescent="0.25">
      <c r="A7" s="4"/>
      <c r="B7" s="4"/>
      <c r="C7" s="58"/>
      <c r="D7" s="44"/>
      <c r="E7" s="44"/>
      <c r="F7" s="59"/>
      <c r="G7" s="58"/>
      <c r="H7" s="44"/>
      <c r="I7" s="44"/>
      <c r="J7" s="59"/>
      <c r="K7" s="215"/>
    </row>
    <row r="8" spans="1:11" x14ac:dyDescent="0.25">
      <c r="A8" s="4" t="s">
        <v>10</v>
      </c>
      <c r="B8" s="4"/>
      <c r="C8" s="57"/>
      <c r="D8" s="45"/>
      <c r="E8" s="45"/>
      <c r="F8" s="48"/>
      <c r="G8" s="57"/>
      <c r="H8" s="45"/>
      <c r="I8" s="45"/>
      <c r="J8" s="48"/>
      <c r="K8" s="147"/>
    </row>
    <row r="9" spans="1:11" ht="15.75" customHeight="1" x14ac:dyDescent="0.25">
      <c r="A9" s="3" t="s">
        <v>11</v>
      </c>
      <c r="B9" s="3"/>
      <c r="C9" s="22">
        <f>'EXPENSES HOT'!D39</f>
        <v>527903.19999999995</v>
      </c>
      <c r="D9" s="47">
        <f>'EXPENSES HOT'!E39</f>
        <v>362591.45</v>
      </c>
      <c r="E9" s="47">
        <f>'EXPENSES HOT'!F39</f>
        <v>-790871.94</v>
      </c>
      <c r="F9" s="15">
        <f>'EXPENSES HOT'!G39</f>
        <v>411115.43999999994</v>
      </c>
      <c r="G9" s="22">
        <f>'EXPENSES HOT'!H39</f>
        <v>365000</v>
      </c>
      <c r="H9" s="47">
        <f>'EXPENSES HOT'!I39</f>
        <v>227430.38</v>
      </c>
      <c r="I9" s="47">
        <f>SUM('EXPENSES HOT'!J39:O39)</f>
        <v>20208.98</v>
      </c>
      <c r="J9" s="15">
        <f>'EXPENSES HOT'!P39</f>
        <v>247639.36</v>
      </c>
      <c r="K9" s="148">
        <f>'EXPENSES HOT'!Q39</f>
        <v>502500</v>
      </c>
    </row>
    <row r="10" spans="1:11" s="14" customFormat="1" x14ac:dyDescent="0.25">
      <c r="A10" s="162" t="s">
        <v>13</v>
      </c>
      <c r="B10" s="162"/>
      <c r="C10" s="163">
        <f t="shared" ref="C10:K10" si="1">SUM(C9:C9)</f>
        <v>527903.19999999995</v>
      </c>
      <c r="D10" s="164">
        <f>SUM(D9:D9)</f>
        <v>362591.45</v>
      </c>
      <c r="E10" s="164">
        <f>SUM(E9:E9)</f>
        <v>-790871.94</v>
      </c>
      <c r="F10" s="165">
        <f>SUM(F9:F9)</f>
        <v>411115.43999999994</v>
      </c>
      <c r="G10" s="163">
        <f t="shared" si="1"/>
        <v>365000</v>
      </c>
      <c r="H10" s="164">
        <f t="shared" si="1"/>
        <v>227430.38</v>
      </c>
      <c r="I10" s="164">
        <f>SUM(I9:I9)</f>
        <v>20208.98</v>
      </c>
      <c r="J10" s="165">
        <f>SUM(J9:J9)</f>
        <v>247639.36</v>
      </c>
      <c r="K10" s="299">
        <f t="shared" si="1"/>
        <v>502500</v>
      </c>
    </row>
    <row r="11" spans="1:11" x14ac:dyDescent="0.25">
      <c r="A11" s="4"/>
      <c r="B11" s="4"/>
      <c r="C11" s="57"/>
      <c r="D11" s="45"/>
      <c r="E11" s="45"/>
      <c r="F11" s="48"/>
      <c r="G11" s="57"/>
      <c r="H11" s="45"/>
      <c r="I11" s="45"/>
      <c r="J11" s="48"/>
      <c r="K11" s="147"/>
    </row>
    <row r="12" spans="1:11" ht="15.75" thickBot="1" x14ac:dyDescent="0.3">
      <c r="A12" s="166" t="s">
        <v>14</v>
      </c>
      <c r="B12" s="166"/>
      <c r="C12" s="167">
        <f t="shared" ref="C12:K12" si="2">C6-C10</f>
        <v>39499.680000000051</v>
      </c>
      <c r="D12" s="168">
        <f t="shared" si="2"/>
        <v>318435.62999999983</v>
      </c>
      <c r="E12" s="168">
        <f t="shared" si="2"/>
        <v>1309094.77</v>
      </c>
      <c r="F12" s="169">
        <f t="shared" si="2"/>
        <v>-25922.139999999956</v>
      </c>
      <c r="G12" s="167">
        <f t="shared" si="2"/>
        <v>24108</v>
      </c>
      <c r="H12" s="168">
        <f t="shared" si="2"/>
        <v>-89215.109999999986</v>
      </c>
      <c r="I12" s="168">
        <f t="shared" si="2"/>
        <v>296068.92000000004</v>
      </c>
      <c r="J12" s="169">
        <f t="shared" si="2"/>
        <v>76853.81</v>
      </c>
      <c r="K12" s="300">
        <f t="shared" si="2"/>
        <v>0</v>
      </c>
    </row>
    <row r="13" spans="1:11" x14ac:dyDescent="0.25">
      <c r="A13" s="5"/>
      <c r="B13" s="2"/>
      <c r="C13" s="1"/>
      <c r="D13" s="1"/>
      <c r="E13" s="1"/>
      <c r="F13" s="1"/>
      <c r="G13" s="1"/>
      <c r="H13" s="1"/>
      <c r="I13" s="1"/>
      <c r="J13" s="1"/>
      <c r="K13" s="1"/>
    </row>
  </sheetData>
  <sheetProtection algorithmName="SHA-512" hashValue="oWg/cC9OSe2cjo5mFrcYBZZSN3DkCyfqdFsVqSQx971OHIQn2gg4xuqb+ioAqDUOwgGxRACtUElMkBjiMHGIwg==" saltValue="usgqbRXZ3aq4d0T+d7hI1g==" spinCount="100000" sheet="1" objects="1" scenarios="1"/>
  <mergeCells count="1">
    <mergeCell ref="A1:K1"/>
  </mergeCells>
  <printOptions horizontalCentered="1"/>
  <pageMargins left="0" right="0" top="0" bottom="0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  <pageSetUpPr fitToPage="1"/>
  </sheetPr>
  <dimension ref="A1:P18"/>
  <sheetViews>
    <sheetView zoomScale="115" zoomScaleNormal="115" workbookViewId="0">
      <selection activeCell="S2" sqref="S2"/>
    </sheetView>
  </sheetViews>
  <sheetFormatPr defaultColWidth="16" defaultRowHeight="15" x14ac:dyDescent="0.25"/>
  <cols>
    <col min="1" max="1" width="11.42578125" style="61" bestFit="1" customWidth="1"/>
    <col min="2" max="2" width="49.7109375" style="61" bestFit="1" customWidth="1"/>
    <col min="3" max="3" width="14.5703125" style="61" hidden="1" customWidth="1"/>
    <col min="4" max="4" width="15.7109375" style="61" hidden="1" customWidth="1"/>
    <col min="5" max="5" width="14.5703125" style="61" bestFit="1" customWidth="1"/>
    <col min="6" max="6" width="18.28515625" style="61" bestFit="1" customWidth="1"/>
    <col min="7" max="7" width="15.5703125" style="61" bestFit="1" customWidth="1"/>
    <col min="8" max="8" width="14.5703125" style="61" hidden="1" customWidth="1"/>
    <col min="9" max="9" width="12.7109375" style="61" hidden="1" customWidth="1"/>
    <col min="10" max="13" width="11.42578125" style="61" hidden="1" customWidth="1"/>
    <col min="14" max="14" width="11" style="61" hidden="1" customWidth="1"/>
    <col min="15" max="15" width="15.85546875" style="61" customWidth="1"/>
    <col min="16" max="16" width="12.7109375" style="61" bestFit="1" customWidth="1"/>
    <col min="17" max="16384" width="16" style="61"/>
  </cols>
  <sheetData>
    <row r="1" spans="1:16" ht="30" thickTop="1" thickBot="1" x14ac:dyDescent="0.3">
      <c r="A1" s="665" t="s">
        <v>15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7"/>
    </row>
    <row r="2" spans="1:16" ht="46.5" thickTop="1" thickBot="1" x14ac:dyDescent="0.3">
      <c r="A2" s="668" t="s">
        <v>504</v>
      </c>
      <c r="B2" s="669"/>
      <c r="C2" s="12" t="s">
        <v>17</v>
      </c>
      <c r="D2" s="8" t="s">
        <v>16</v>
      </c>
      <c r="E2" s="8" t="s">
        <v>18</v>
      </c>
      <c r="F2" s="13" t="s">
        <v>19</v>
      </c>
      <c r="G2" s="10" t="s">
        <v>27</v>
      </c>
      <c r="H2" s="7" t="s">
        <v>20</v>
      </c>
      <c r="I2" s="7" t="s">
        <v>72</v>
      </c>
      <c r="J2" s="7" t="s">
        <v>71</v>
      </c>
      <c r="K2" s="7" t="s">
        <v>73</v>
      </c>
      <c r="L2" s="7" t="s">
        <v>74</v>
      </c>
      <c r="M2" s="7" t="s">
        <v>76</v>
      </c>
      <c r="N2" s="7" t="s">
        <v>75</v>
      </c>
      <c r="O2" s="11" t="s">
        <v>544</v>
      </c>
      <c r="P2" s="293" t="s">
        <v>537</v>
      </c>
    </row>
    <row r="3" spans="1:16" ht="15.75" thickTop="1" x14ac:dyDescent="0.25">
      <c r="A3" s="670" t="s">
        <v>1</v>
      </c>
      <c r="B3" s="671"/>
      <c r="C3" s="23"/>
      <c r="D3" s="40"/>
      <c r="E3" s="420"/>
      <c r="F3" s="41"/>
      <c r="G3" s="39"/>
      <c r="H3" s="40"/>
      <c r="I3" s="40"/>
      <c r="J3" s="40"/>
      <c r="K3" s="297"/>
      <c r="L3" s="297"/>
      <c r="M3" s="297"/>
      <c r="N3" s="297"/>
      <c r="O3" s="41"/>
      <c r="P3" s="268"/>
    </row>
    <row r="4" spans="1:16" x14ac:dyDescent="0.25">
      <c r="A4" s="301" t="s">
        <v>314</v>
      </c>
      <c r="B4" s="2" t="s">
        <v>322</v>
      </c>
      <c r="C4" s="23">
        <v>178309.01</v>
      </c>
      <c r="D4" s="24">
        <v>188342.53</v>
      </c>
      <c r="E4" s="421">
        <v>180812.64</v>
      </c>
      <c r="F4" s="31">
        <v>132283.81</v>
      </c>
      <c r="G4" s="23">
        <v>90406</v>
      </c>
      <c r="H4" s="24">
        <v>64824.66</v>
      </c>
      <c r="I4" s="24">
        <v>34739.31</v>
      </c>
      <c r="J4" s="24">
        <v>0</v>
      </c>
      <c r="K4" s="298">
        <v>25000</v>
      </c>
      <c r="L4" s="298"/>
      <c r="M4" s="298"/>
      <c r="N4" s="298">
        <v>25000</v>
      </c>
      <c r="O4" s="31">
        <f>SUM(H4:N4)</f>
        <v>149563.97</v>
      </c>
      <c r="P4" s="269">
        <f>('Budget Working Paper HOT'!I5)</f>
        <v>175000</v>
      </c>
    </row>
    <row r="5" spans="1:16" x14ac:dyDescent="0.25">
      <c r="A5" s="301" t="s">
        <v>315</v>
      </c>
      <c r="B5" s="2" t="s">
        <v>323</v>
      </c>
      <c r="C5" s="23">
        <v>8928.0300000000007</v>
      </c>
      <c r="D5" s="24">
        <v>17311.080000000002</v>
      </c>
      <c r="E5" s="421">
        <v>8855.4</v>
      </c>
      <c r="F5" s="31">
        <v>8048.31</v>
      </c>
      <c r="G5" s="23">
        <v>4428</v>
      </c>
      <c r="H5" s="24">
        <v>3763.22</v>
      </c>
      <c r="I5" s="24">
        <v>2621.25</v>
      </c>
      <c r="J5" s="24">
        <v>0</v>
      </c>
      <c r="K5" s="298">
        <v>1000</v>
      </c>
      <c r="L5" s="298"/>
      <c r="M5" s="298"/>
      <c r="N5" s="298">
        <v>1000</v>
      </c>
      <c r="O5" s="31">
        <f t="shared" ref="O5:O13" si="0">SUM(H5:N5)</f>
        <v>8384.4699999999993</v>
      </c>
      <c r="P5" s="269">
        <f>'Budget Working Paper HOT'!I6</f>
        <v>9000</v>
      </c>
    </row>
    <row r="6" spans="1:16" x14ac:dyDescent="0.25">
      <c r="A6" s="301" t="s">
        <v>316</v>
      </c>
      <c r="B6" s="2" t="s">
        <v>324</v>
      </c>
      <c r="C6" s="23">
        <v>26379.45</v>
      </c>
      <c r="D6" s="24">
        <v>60263.6</v>
      </c>
      <c r="E6" s="421">
        <v>26231.599999999999</v>
      </c>
      <c r="F6" s="31">
        <v>19988.32</v>
      </c>
      <c r="G6" s="23">
        <v>13115</v>
      </c>
      <c r="H6" s="24">
        <v>10743.03</v>
      </c>
      <c r="I6" s="24">
        <v>2897.32</v>
      </c>
      <c r="J6" s="24">
        <v>2810.26</v>
      </c>
      <c r="K6" s="298">
        <v>2000</v>
      </c>
      <c r="L6" s="298"/>
      <c r="M6" s="298"/>
      <c r="N6" s="298">
        <v>2000</v>
      </c>
      <c r="O6" s="31">
        <f t="shared" si="0"/>
        <v>20450.61</v>
      </c>
      <c r="P6" s="269">
        <f>'Budget Working Paper HOT'!I7</f>
        <v>25000</v>
      </c>
    </row>
    <row r="7" spans="1:16" x14ac:dyDescent="0.25">
      <c r="A7" s="301" t="s">
        <v>317</v>
      </c>
      <c r="B7" s="2" t="s">
        <v>325</v>
      </c>
      <c r="C7" s="23">
        <v>268264.81</v>
      </c>
      <c r="D7" s="24">
        <v>312830.7</v>
      </c>
      <c r="E7" s="421">
        <v>236900.23</v>
      </c>
      <c r="F7" s="31">
        <v>159597.66</v>
      </c>
      <c r="G7" s="23">
        <v>118450</v>
      </c>
      <c r="H7" s="24">
        <v>35267.31</v>
      </c>
      <c r="I7" s="24">
        <v>0</v>
      </c>
      <c r="J7" s="24">
        <v>25472.12</v>
      </c>
      <c r="K7" s="298">
        <v>15000</v>
      </c>
      <c r="L7" s="298"/>
      <c r="M7" s="298"/>
      <c r="N7" s="298">
        <v>15000</v>
      </c>
      <c r="O7" s="31">
        <f t="shared" si="0"/>
        <v>90739.43</v>
      </c>
      <c r="P7" s="269">
        <f>('Budget Working Paper HOT'!I8)</f>
        <v>230000</v>
      </c>
    </row>
    <row r="8" spans="1:16" x14ac:dyDescent="0.25">
      <c r="A8" s="301" t="s">
        <v>318</v>
      </c>
      <c r="B8" s="2" t="s">
        <v>326</v>
      </c>
      <c r="C8" s="23">
        <v>16077.45</v>
      </c>
      <c r="D8" s="24">
        <v>17848.95</v>
      </c>
      <c r="E8" s="421">
        <v>10313.84</v>
      </c>
      <c r="F8" s="31">
        <v>8380.56</v>
      </c>
      <c r="G8" s="23">
        <v>5156</v>
      </c>
      <c r="H8" s="24">
        <v>2146.1999999999998</v>
      </c>
      <c r="I8" s="24">
        <v>2061.1999999999998</v>
      </c>
      <c r="J8" s="24">
        <v>0</v>
      </c>
      <c r="K8" s="298">
        <v>1500</v>
      </c>
      <c r="L8" s="298"/>
      <c r="M8" s="298"/>
      <c r="N8" s="298">
        <v>1500</v>
      </c>
      <c r="O8" s="31">
        <f t="shared" si="0"/>
        <v>7207.4</v>
      </c>
      <c r="P8" s="269">
        <f>'Budget Working Paper HOT'!I9</f>
        <v>10000</v>
      </c>
    </row>
    <row r="9" spans="1:16" x14ac:dyDescent="0.25">
      <c r="A9" s="301" t="s">
        <v>319</v>
      </c>
      <c r="B9" s="2" t="s">
        <v>327</v>
      </c>
      <c r="C9" s="23">
        <v>4907.41</v>
      </c>
      <c r="D9" s="24">
        <v>3720.89</v>
      </c>
      <c r="E9" s="421">
        <v>1016.11</v>
      </c>
      <c r="F9" s="31">
        <v>504.41</v>
      </c>
      <c r="G9" s="23">
        <v>508</v>
      </c>
      <c r="H9" s="24">
        <v>195.02</v>
      </c>
      <c r="I9" s="24">
        <v>0</v>
      </c>
      <c r="J9" s="24">
        <v>0</v>
      </c>
      <c r="K9" s="298">
        <v>100</v>
      </c>
      <c r="L9" s="298"/>
      <c r="M9" s="298"/>
      <c r="N9" s="298">
        <v>100</v>
      </c>
      <c r="O9" s="31">
        <f t="shared" si="0"/>
        <v>395.02</v>
      </c>
      <c r="P9" s="269">
        <f>'Budget Working Paper HOT'!I10</f>
        <v>2000</v>
      </c>
    </row>
    <row r="10" spans="1:16" x14ac:dyDescent="0.25">
      <c r="A10" s="301" t="s">
        <v>320</v>
      </c>
      <c r="B10" s="2" t="s">
        <v>328</v>
      </c>
      <c r="C10" s="23">
        <v>42641.71</v>
      </c>
      <c r="D10" s="24">
        <v>61863.12</v>
      </c>
      <c r="E10" s="421">
        <v>36684.550000000003</v>
      </c>
      <c r="F10" s="31">
        <v>38609.65</v>
      </c>
      <c r="G10" s="23">
        <v>18342</v>
      </c>
      <c r="H10" s="24">
        <v>8341.86</v>
      </c>
      <c r="I10" s="24">
        <v>7635.11</v>
      </c>
      <c r="J10" s="24">
        <v>0</v>
      </c>
      <c r="K10" s="298">
        <v>6500</v>
      </c>
      <c r="L10" s="298"/>
      <c r="M10" s="298"/>
      <c r="N10" s="298">
        <v>6500</v>
      </c>
      <c r="O10" s="31">
        <f t="shared" si="0"/>
        <v>28976.97</v>
      </c>
      <c r="P10" s="269">
        <f>'Budget Working Paper HOT'!I11</f>
        <v>35000</v>
      </c>
    </row>
    <row r="11" spans="1:16" x14ac:dyDescent="0.25">
      <c r="A11" s="301" t="s">
        <v>321</v>
      </c>
      <c r="B11" s="2" t="s">
        <v>329</v>
      </c>
      <c r="C11" s="23">
        <v>20735.18</v>
      </c>
      <c r="D11" s="24">
        <v>18229.330000000002</v>
      </c>
      <c r="E11" s="421">
        <v>14117.08</v>
      </c>
      <c r="F11" s="31">
        <v>15893.01</v>
      </c>
      <c r="G11" s="23">
        <v>7058</v>
      </c>
      <c r="H11" s="24">
        <v>12559.09</v>
      </c>
      <c r="I11" s="24">
        <v>2934.37</v>
      </c>
      <c r="J11" s="24">
        <v>905.45</v>
      </c>
      <c r="K11" s="298">
        <v>500</v>
      </c>
      <c r="L11" s="298"/>
      <c r="M11" s="298"/>
      <c r="N11" s="298">
        <v>500</v>
      </c>
      <c r="O11" s="31">
        <f t="shared" si="0"/>
        <v>17398.91</v>
      </c>
      <c r="P11" s="269">
        <f>'Budget Working Paper HOT'!I12</f>
        <v>15000</v>
      </c>
    </row>
    <row r="12" spans="1:16" x14ac:dyDescent="0.25">
      <c r="A12" s="286">
        <v>4023</v>
      </c>
      <c r="B12" s="2" t="s">
        <v>98</v>
      </c>
      <c r="C12" s="23">
        <v>1159.83</v>
      </c>
      <c r="D12" s="24">
        <v>615.84</v>
      </c>
      <c r="E12" s="421">
        <v>3291.38</v>
      </c>
      <c r="F12" s="31">
        <v>1877.07</v>
      </c>
      <c r="G12" s="23">
        <v>1645</v>
      </c>
      <c r="H12" s="24">
        <v>374.88</v>
      </c>
      <c r="I12" s="24">
        <v>67.14</v>
      </c>
      <c r="J12" s="24">
        <v>73.37</v>
      </c>
      <c r="K12" s="298">
        <v>70</v>
      </c>
      <c r="L12" s="298">
        <v>70</v>
      </c>
      <c r="M12" s="298">
        <v>70</v>
      </c>
      <c r="N12" s="298">
        <v>70</v>
      </c>
      <c r="O12" s="31">
        <f>SUM(H12:N12)</f>
        <v>795.39</v>
      </c>
      <c r="P12" s="269">
        <f>'Budget Working Paper HOT'!I13</f>
        <v>1000</v>
      </c>
    </row>
    <row r="13" spans="1:16" ht="15.75" thickBot="1" x14ac:dyDescent="0.3">
      <c r="A13" s="286">
        <v>4024</v>
      </c>
      <c r="B13" s="2" t="s">
        <v>359</v>
      </c>
      <c r="C13" s="23">
        <v>0</v>
      </c>
      <c r="D13" s="24">
        <v>1.04</v>
      </c>
      <c r="E13" s="421">
        <v>0</v>
      </c>
      <c r="F13" s="31">
        <v>10.5</v>
      </c>
      <c r="G13" s="23">
        <v>0</v>
      </c>
      <c r="H13" s="24">
        <v>0</v>
      </c>
      <c r="I13" s="24">
        <v>15856</v>
      </c>
      <c r="J13" s="24">
        <v>-15275</v>
      </c>
      <c r="K13" s="298"/>
      <c r="L13" s="298"/>
      <c r="M13" s="298"/>
      <c r="N13" s="298"/>
      <c r="O13" s="31">
        <f t="shared" si="0"/>
        <v>581</v>
      </c>
      <c r="P13" s="269">
        <f>'Budget Working Paper HOT'!I14</f>
        <v>500</v>
      </c>
    </row>
    <row r="14" spans="1:16" s="14" customFormat="1" ht="16.5" thickTop="1" thickBot="1" x14ac:dyDescent="0.3">
      <c r="A14" s="108"/>
      <c r="B14" s="292" t="s">
        <v>28</v>
      </c>
      <c r="C14" s="109">
        <f t="shared" ref="C14:P14" si="1">SUM(C4:C13)</f>
        <v>567402.88</v>
      </c>
      <c r="D14" s="110">
        <f t="shared" si="1"/>
        <v>681027.07999999984</v>
      </c>
      <c r="E14" s="422">
        <f t="shared" si="1"/>
        <v>518222.83</v>
      </c>
      <c r="F14" s="111">
        <f t="shared" si="1"/>
        <v>385193.3</v>
      </c>
      <c r="G14" s="109">
        <f t="shared" si="1"/>
        <v>259108</v>
      </c>
      <c r="H14" s="110">
        <f t="shared" si="1"/>
        <v>138215.27000000002</v>
      </c>
      <c r="I14" s="110">
        <f t="shared" si="1"/>
        <v>68811.7</v>
      </c>
      <c r="J14" s="110">
        <f t="shared" si="1"/>
        <v>13986.199999999997</v>
      </c>
      <c r="K14" s="110">
        <f t="shared" si="1"/>
        <v>51670</v>
      </c>
      <c r="L14" s="110">
        <f t="shared" si="1"/>
        <v>70</v>
      </c>
      <c r="M14" s="110">
        <f t="shared" si="1"/>
        <v>70</v>
      </c>
      <c r="N14" s="110">
        <f t="shared" si="1"/>
        <v>51670</v>
      </c>
      <c r="O14" s="111">
        <f t="shared" si="1"/>
        <v>324493.17</v>
      </c>
      <c r="P14" s="277">
        <f t="shared" si="1"/>
        <v>502500</v>
      </c>
    </row>
    <row r="15" spans="1:16" ht="15.75" thickTop="1" x14ac:dyDescent="0.25">
      <c r="A15" s="562" t="s">
        <v>8</v>
      </c>
      <c r="B15" s="567"/>
      <c r="C15" s="49"/>
      <c r="D15" s="250"/>
      <c r="E15" s="318"/>
      <c r="F15" s="25"/>
      <c r="G15" s="49"/>
      <c r="H15" s="250"/>
      <c r="I15" s="250"/>
      <c r="J15" s="250"/>
      <c r="K15" s="250"/>
      <c r="L15" s="250"/>
      <c r="M15" s="250"/>
      <c r="N15" s="250"/>
      <c r="O15" s="25"/>
      <c r="P15" s="272"/>
    </row>
    <row r="16" spans="1:16" ht="15.75" thickBot="1" x14ac:dyDescent="0.3">
      <c r="A16" s="286">
        <v>4901</v>
      </c>
      <c r="B16" s="247" t="s">
        <v>117</v>
      </c>
      <c r="C16" s="49">
        <v>0</v>
      </c>
      <c r="D16" s="250">
        <v>0</v>
      </c>
      <c r="E16" s="318">
        <v>0</v>
      </c>
      <c r="F16" s="25">
        <v>0</v>
      </c>
      <c r="G16" s="49">
        <v>130000</v>
      </c>
      <c r="H16" s="250">
        <v>0</v>
      </c>
      <c r="I16" s="250">
        <v>130000</v>
      </c>
      <c r="J16" s="250"/>
      <c r="K16" s="250"/>
      <c r="L16" s="250"/>
      <c r="M16" s="250"/>
      <c r="N16" s="250"/>
      <c r="O16" s="25"/>
      <c r="P16" s="272"/>
    </row>
    <row r="17" spans="1:16" s="14" customFormat="1" ht="16.5" thickTop="1" thickBot="1" x14ac:dyDescent="0.3">
      <c r="A17" s="157"/>
      <c r="B17" s="151" t="s">
        <v>402</v>
      </c>
      <c r="C17" s="156">
        <f t="shared" ref="C17:P17" si="2">SUM(C16:C16)</f>
        <v>0</v>
      </c>
      <c r="D17" s="154">
        <f t="shared" si="2"/>
        <v>0</v>
      </c>
      <c r="E17" s="423">
        <f t="shared" si="2"/>
        <v>0</v>
      </c>
      <c r="F17" s="155">
        <f t="shared" si="2"/>
        <v>0</v>
      </c>
      <c r="G17" s="156">
        <f t="shared" si="2"/>
        <v>130000</v>
      </c>
      <c r="H17" s="154">
        <f t="shared" si="2"/>
        <v>0</v>
      </c>
      <c r="I17" s="154">
        <f t="shared" si="2"/>
        <v>130000</v>
      </c>
      <c r="J17" s="154">
        <f t="shared" si="2"/>
        <v>0</v>
      </c>
      <c r="K17" s="154">
        <f t="shared" si="2"/>
        <v>0</v>
      </c>
      <c r="L17" s="154">
        <f t="shared" si="2"/>
        <v>0</v>
      </c>
      <c r="M17" s="154">
        <f t="shared" si="2"/>
        <v>0</v>
      </c>
      <c r="N17" s="154">
        <f t="shared" si="2"/>
        <v>0</v>
      </c>
      <c r="O17" s="155">
        <f t="shared" si="2"/>
        <v>0</v>
      </c>
      <c r="P17" s="295">
        <f t="shared" si="2"/>
        <v>0</v>
      </c>
    </row>
    <row r="18" spans="1:16" ht="15.75" thickTop="1" x14ac:dyDescent="0.25"/>
  </sheetData>
  <sheetProtection algorithmName="SHA-512" hashValue="jhqLObaJo4y6L3LdrvgP2kJYXdyOS2ySCiER3VuBTOVcw8YGHBVXVMc9KXv/N/hp/LaRY/o1DUD9GhZOKNrbDw==" saltValue="0dClRh+IpAn8floJHaDSrg==" spinCount="100000" sheet="1" objects="1" scenarios="1"/>
  <mergeCells count="4">
    <mergeCell ref="A1:P1"/>
    <mergeCell ref="A2:B2"/>
    <mergeCell ref="A3:B3"/>
    <mergeCell ref="A15:B15"/>
  </mergeCells>
  <printOptions horizontalCentered="1"/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  <pageSetUpPr fitToPage="1"/>
  </sheetPr>
  <dimension ref="A1:S40"/>
  <sheetViews>
    <sheetView zoomScale="115" zoomScaleNormal="115" workbookViewId="0">
      <selection activeCell="Q12" sqref="Q12"/>
    </sheetView>
  </sheetViews>
  <sheetFormatPr defaultRowHeight="15" x14ac:dyDescent="0.25"/>
  <cols>
    <col min="1" max="1" width="9.42578125" customWidth="1"/>
    <col min="2" max="2" width="13.7109375" customWidth="1"/>
    <col min="3" max="3" width="43.42578125" bestFit="1" customWidth="1"/>
    <col min="4" max="5" width="15.5703125" hidden="1" customWidth="1"/>
    <col min="6" max="6" width="16.5703125" customWidth="1"/>
    <col min="7" max="7" width="16.140625" bestFit="1" customWidth="1"/>
    <col min="8" max="8" width="16.7109375" customWidth="1"/>
    <col min="9" max="15" width="15.5703125" hidden="1" customWidth="1"/>
    <col min="16" max="16" width="16.28515625" customWidth="1"/>
    <col min="17" max="17" width="16.85546875" customWidth="1"/>
  </cols>
  <sheetData>
    <row r="1" spans="1:19" s="61" customFormat="1" ht="30" thickTop="1" thickBot="1" x14ac:dyDescent="0.3">
      <c r="A1" s="665" t="s">
        <v>15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7"/>
    </row>
    <row r="2" spans="1:19" s="61" customFormat="1" ht="46.5" thickTop="1" thickBot="1" x14ac:dyDescent="0.3">
      <c r="A2" s="668" t="s">
        <v>503</v>
      </c>
      <c r="B2" s="672"/>
      <c r="C2" s="672"/>
      <c r="D2" s="8" t="s">
        <v>17</v>
      </c>
      <c r="E2" s="8" t="s">
        <v>16</v>
      </c>
      <c r="F2" s="8" t="s">
        <v>18</v>
      </c>
      <c r="G2" s="13" t="s">
        <v>19</v>
      </c>
      <c r="H2" s="10" t="s">
        <v>27</v>
      </c>
      <c r="I2" s="7" t="s">
        <v>20</v>
      </c>
      <c r="J2" s="7" t="s">
        <v>72</v>
      </c>
      <c r="K2" s="7" t="s">
        <v>71</v>
      </c>
      <c r="L2" s="7" t="s">
        <v>73</v>
      </c>
      <c r="M2" s="7" t="s">
        <v>74</v>
      </c>
      <c r="N2" s="7" t="s">
        <v>76</v>
      </c>
      <c r="O2" s="7" t="s">
        <v>75</v>
      </c>
      <c r="P2" s="11" t="s">
        <v>545</v>
      </c>
      <c r="Q2" s="293" t="s">
        <v>537</v>
      </c>
    </row>
    <row r="3" spans="1:19" s="38" customFormat="1" ht="15.75" thickTop="1" x14ac:dyDescent="0.25">
      <c r="A3" s="568" t="s">
        <v>360</v>
      </c>
      <c r="B3" s="569"/>
      <c r="C3" s="673"/>
      <c r="D3" s="36"/>
      <c r="E3" s="36"/>
      <c r="F3" s="36"/>
      <c r="G3" s="37"/>
      <c r="H3" s="35"/>
      <c r="I3" s="36"/>
      <c r="J3" s="36"/>
      <c r="K3" s="36"/>
      <c r="L3" s="36"/>
      <c r="M3" s="36"/>
      <c r="N3" s="36"/>
      <c r="O3" s="36"/>
      <c r="P3" s="37"/>
      <c r="Q3" s="271"/>
      <c r="R3" s="83"/>
      <c r="S3" s="83"/>
    </row>
    <row r="4" spans="1:19" s="61" customFormat="1" ht="15.75" thickBot="1" x14ac:dyDescent="0.3">
      <c r="A4" s="127">
        <v>510</v>
      </c>
      <c r="B4" s="2">
        <v>6010</v>
      </c>
      <c r="C4" s="133" t="s">
        <v>166</v>
      </c>
      <c r="D4" s="24">
        <v>0</v>
      </c>
      <c r="E4" s="24">
        <v>735.6</v>
      </c>
      <c r="F4" s="24">
        <v>0</v>
      </c>
      <c r="G4" s="26">
        <v>0</v>
      </c>
      <c r="H4" s="23">
        <v>0</v>
      </c>
      <c r="I4" s="24">
        <v>0</v>
      </c>
      <c r="J4" s="24"/>
      <c r="K4" s="24"/>
      <c r="L4" s="24"/>
      <c r="M4" s="24"/>
      <c r="N4" s="24"/>
      <c r="O4" s="24"/>
      <c r="P4" s="51">
        <f>SUM(I4:O4)</f>
        <v>0</v>
      </c>
      <c r="Q4" s="269">
        <v>0</v>
      </c>
      <c r="R4" s="27"/>
      <c r="S4" s="27"/>
    </row>
    <row r="5" spans="1:19" s="14" customFormat="1" ht="16.5" thickTop="1" thickBot="1" x14ac:dyDescent="0.3">
      <c r="A5" s="157"/>
      <c r="B5" s="153"/>
      <c r="C5" s="152" t="s">
        <v>162</v>
      </c>
      <c r="D5" s="154">
        <f t="shared" ref="D5:Q5" si="0">SUM(D4:D4)</f>
        <v>0</v>
      </c>
      <c r="E5" s="154">
        <f t="shared" si="0"/>
        <v>735.6</v>
      </c>
      <c r="F5" s="154">
        <f t="shared" si="0"/>
        <v>0</v>
      </c>
      <c r="G5" s="155">
        <f t="shared" si="0"/>
        <v>0</v>
      </c>
      <c r="H5" s="156">
        <f t="shared" si="0"/>
        <v>0</v>
      </c>
      <c r="I5" s="154">
        <f t="shared" si="0"/>
        <v>0</v>
      </c>
      <c r="J5" s="154">
        <f t="shared" si="0"/>
        <v>0</v>
      </c>
      <c r="K5" s="154">
        <f t="shared" si="0"/>
        <v>0</v>
      </c>
      <c r="L5" s="154">
        <f t="shared" si="0"/>
        <v>0</v>
      </c>
      <c r="M5" s="154">
        <f t="shared" si="0"/>
        <v>0</v>
      </c>
      <c r="N5" s="154">
        <f t="shared" si="0"/>
        <v>0</v>
      </c>
      <c r="O5" s="154">
        <f t="shared" si="0"/>
        <v>0</v>
      </c>
      <c r="P5" s="155">
        <f t="shared" si="0"/>
        <v>0</v>
      </c>
      <c r="Q5" s="295">
        <f t="shared" si="0"/>
        <v>0</v>
      </c>
      <c r="R5" s="82"/>
      <c r="S5" s="82"/>
    </row>
    <row r="6" spans="1:19" s="61" customFormat="1" ht="15.75" thickTop="1" x14ac:dyDescent="0.25">
      <c r="A6" s="562" t="s">
        <v>361</v>
      </c>
      <c r="B6" s="656"/>
      <c r="C6" s="674"/>
      <c r="D6" s="50"/>
      <c r="E6" s="50"/>
      <c r="F6" s="50"/>
      <c r="G6" s="25"/>
      <c r="H6" s="49"/>
      <c r="I6" s="50"/>
      <c r="J6" s="50"/>
      <c r="K6" s="50"/>
      <c r="L6" s="50"/>
      <c r="M6" s="50"/>
      <c r="N6" s="50"/>
      <c r="O6" s="50"/>
      <c r="P6" s="25"/>
      <c r="Q6" s="272"/>
      <c r="R6" s="27"/>
      <c r="S6" s="27"/>
    </row>
    <row r="7" spans="1:19" s="61" customFormat="1" x14ac:dyDescent="0.25">
      <c r="A7" s="127">
        <v>510</v>
      </c>
      <c r="B7" s="42">
        <v>8100</v>
      </c>
      <c r="C7" s="135" t="s">
        <v>366</v>
      </c>
      <c r="D7" s="50">
        <v>159970.03</v>
      </c>
      <c r="E7" s="24">
        <v>97736.63</v>
      </c>
      <c r="F7" s="52">
        <v>84681.24</v>
      </c>
      <c r="G7" s="25">
        <v>40622.75</v>
      </c>
      <c r="H7" s="49">
        <v>40000</v>
      </c>
      <c r="I7" s="50">
        <v>0</v>
      </c>
      <c r="K7" s="250"/>
      <c r="L7" s="250"/>
      <c r="M7" s="250"/>
      <c r="N7" s="250"/>
      <c r="O7" s="50"/>
      <c r="P7" s="25">
        <f t="shared" ref="P7:P32" si="1">SUM(I7:O7)</f>
        <v>0</v>
      </c>
      <c r="Q7" s="527">
        <v>45000</v>
      </c>
      <c r="R7" s="27"/>
      <c r="S7" s="27"/>
    </row>
    <row r="8" spans="1:19" s="61" customFormat="1" x14ac:dyDescent="0.25">
      <c r="A8" s="127">
        <v>510</v>
      </c>
      <c r="B8" s="42">
        <v>8130</v>
      </c>
      <c r="C8" s="135" t="s">
        <v>191</v>
      </c>
      <c r="D8" s="50">
        <v>20145.900000000001</v>
      </c>
      <c r="E8" s="24">
        <v>2500.5</v>
      </c>
      <c r="F8" s="52">
        <v>0</v>
      </c>
      <c r="G8" s="25">
        <v>0</v>
      </c>
      <c r="H8" s="49">
        <v>0</v>
      </c>
      <c r="I8" s="50">
        <v>0</v>
      </c>
      <c r="J8" s="50">
        <v>0</v>
      </c>
      <c r="K8" s="50"/>
      <c r="L8" s="50"/>
      <c r="M8" s="50"/>
      <c r="N8" s="50"/>
      <c r="O8" s="50"/>
      <c r="P8" s="25">
        <f t="shared" si="1"/>
        <v>0</v>
      </c>
      <c r="Q8" s="372">
        <v>0</v>
      </c>
      <c r="R8" s="27"/>
      <c r="S8" s="27"/>
    </row>
    <row r="9" spans="1:19" s="61" customFormat="1" x14ac:dyDescent="0.25">
      <c r="A9" s="127">
        <v>510</v>
      </c>
      <c r="B9" s="42">
        <v>8135</v>
      </c>
      <c r="C9" s="135" t="s">
        <v>276</v>
      </c>
      <c r="D9" s="50">
        <v>0</v>
      </c>
      <c r="E9" s="24">
        <v>0</v>
      </c>
      <c r="F9" s="52">
        <v>0</v>
      </c>
      <c r="G9" s="25">
        <v>18406.71</v>
      </c>
      <c r="H9" s="49">
        <v>0</v>
      </c>
      <c r="I9" s="50">
        <v>0</v>
      </c>
      <c r="J9" s="50"/>
      <c r="K9" s="50"/>
      <c r="L9" s="50"/>
      <c r="M9" s="50"/>
      <c r="N9" s="50"/>
      <c r="O9" s="50"/>
      <c r="P9" s="25">
        <f t="shared" si="1"/>
        <v>0</v>
      </c>
      <c r="Q9" s="372">
        <v>50000</v>
      </c>
      <c r="R9" s="27"/>
      <c r="S9" s="27"/>
    </row>
    <row r="10" spans="1:19" s="61" customFormat="1" x14ac:dyDescent="0.25">
      <c r="A10" s="127">
        <v>510</v>
      </c>
      <c r="B10" s="42">
        <v>8150</v>
      </c>
      <c r="C10" s="135" t="s">
        <v>384</v>
      </c>
      <c r="D10" s="50">
        <v>7391.58</v>
      </c>
      <c r="E10" s="24">
        <v>21607.4</v>
      </c>
      <c r="F10" s="52">
        <v>24582.959999999999</v>
      </c>
      <c r="G10" s="25">
        <v>19650.48</v>
      </c>
      <c r="H10" s="49">
        <v>20000</v>
      </c>
      <c r="I10" s="50">
        <v>10831.9</v>
      </c>
      <c r="J10" s="50">
        <v>1268.27</v>
      </c>
      <c r="K10" s="50">
        <v>3380.15</v>
      </c>
      <c r="L10" s="50"/>
      <c r="M10" s="50"/>
      <c r="N10" s="50"/>
      <c r="O10" s="50"/>
      <c r="P10" s="25">
        <f t="shared" si="1"/>
        <v>15480.32</v>
      </c>
      <c r="Q10" s="372">
        <v>20000</v>
      </c>
      <c r="R10" s="27"/>
      <c r="S10" s="27"/>
    </row>
    <row r="11" spans="1:19" s="61" customFormat="1" x14ac:dyDescent="0.25">
      <c r="A11" s="127">
        <v>510</v>
      </c>
      <c r="B11" s="42">
        <v>8315</v>
      </c>
      <c r="C11" s="135" t="s">
        <v>367</v>
      </c>
      <c r="D11" s="50">
        <v>80000</v>
      </c>
      <c r="E11" s="24">
        <v>0</v>
      </c>
      <c r="F11" s="52">
        <v>0</v>
      </c>
      <c r="G11" s="25">
        <v>0</v>
      </c>
      <c r="H11" s="49">
        <v>0</v>
      </c>
      <c r="I11" s="50">
        <v>0</v>
      </c>
      <c r="J11" s="50">
        <v>0</v>
      </c>
      <c r="K11" s="50">
        <v>0</v>
      </c>
      <c r="L11" s="50"/>
      <c r="M11" s="50"/>
      <c r="N11" s="50"/>
      <c r="O11" s="50"/>
      <c r="P11" s="25">
        <f t="shared" si="1"/>
        <v>0</v>
      </c>
      <c r="Q11" s="372">
        <v>0</v>
      </c>
      <c r="R11" s="27"/>
      <c r="S11" s="27"/>
    </row>
    <row r="12" spans="1:19" s="61" customFormat="1" x14ac:dyDescent="0.25">
      <c r="A12" s="127">
        <v>510</v>
      </c>
      <c r="B12" s="42">
        <v>8400</v>
      </c>
      <c r="C12" s="135" t="s">
        <v>368</v>
      </c>
      <c r="D12" s="50">
        <v>101424.93</v>
      </c>
      <c r="E12" s="24">
        <v>40919.370000000003</v>
      </c>
      <c r="F12" s="52">
        <v>63744.92</v>
      </c>
      <c r="G12" s="25">
        <v>29203.4</v>
      </c>
      <c r="H12" s="49">
        <v>100000</v>
      </c>
      <c r="I12" s="50">
        <v>15583.34</v>
      </c>
      <c r="J12" s="50">
        <v>6770.59</v>
      </c>
      <c r="K12" s="50">
        <v>6666.67</v>
      </c>
      <c r="L12" s="50"/>
      <c r="M12" s="50"/>
      <c r="N12" s="50"/>
      <c r="O12" s="50"/>
      <c r="P12" s="25">
        <f t="shared" si="1"/>
        <v>29020.6</v>
      </c>
      <c r="Q12" s="372">
        <v>125000</v>
      </c>
      <c r="R12" s="27"/>
      <c r="S12" s="27"/>
    </row>
    <row r="13" spans="1:19" s="61" customFormat="1" x14ac:dyDescent="0.25">
      <c r="A13" s="127">
        <v>510</v>
      </c>
      <c r="B13" s="42">
        <v>8410</v>
      </c>
      <c r="C13" s="135" t="s">
        <v>369</v>
      </c>
      <c r="D13" s="50">
        <v>0</v>
      </c>
      <c r="E13" s="24">
        <v>8273.19</v>
      </c>
      <c r="F13" s="52">
        <v>4135.04</v>
      </c>
      <c r="G13" s="25">
        <v>0</v>
      </c>
      <c r="H13" s="49">
        <v>5000</v>
      </c>
      <c r="I13" s="50">
        <v>2128.2199999999998</v>
      </c>
      <c r="J13" s="50">
        <v>0</v>
      </c>
      <c r="K13" s="50">
        <v>0</v>
      </c>
      <c r="L13" s="50"/>
      <c r="M13" s="50"/>
      <c r="N13" s="50"/>
      <c r="O13" s="50"/>
      <c r="P13" s="25">
        <f t="shared" si="1"/>
        <v>2128.2199999999998</v>
      </c>
      <c r="Q13" s="372">
        <v>8000</v>
      </c>
      <c r="R13" s="27"/>
      <c r="S13" s="27"/>
    </row>
    <row r="14" spans="1:19" s="61" customFormat="1" x14ac:dyDescent="0.25">
      <c r="A14" s="127">
        <v>510</v>
      </c>
      <c r="B14" s="42">
        <v>8425</v>
      </c>
      <c r="C14" s="135" t="s">
        <v>185</v>
      </c>
      <c r="D14" s="50">
        <v>0</v>
      </c>
      <c r="E14" s="24">
        <v>600</v>
      </c>
      <c r="F14" s="52">
        <v>0</v>
      </c>
      <c r="G14" s="25">
        <v>0</v>
      </c>
      <c r="H14" s="49">
        <v>0</v>
      </c>
      <c r="I14" s="50">
        <v>0</v>
      </c>
      <c r="J14" s="50">
        <v>0</v>
      </c>
      <c r="K14" s="50">
        <v>0</v>
      </c>
      <c r="L14" s="50"/>
      <c r="M14" s="50"/>
      <c r="N14" s="50"/>
      <c r="O14" s="50"/>
      <c r="P14" s="25">
        <f t="shared" si="1"/>
        <v>0</v>
      </c>
      <c r="Q14" s="372">
        <v>0</v>
      </c>
      <c r="R14" s="27"/>
      <c r="S14" s="27"/>
    </row>
    <row r="15" spans="1:19" s="61" customFormat="1" x14ac:dyDescent="0.25">
      <c r="A15" s="127">
        <v>510</v>
      </c>
      <c r="B15" s="42">
        <v>8435</v>
      </c>
      <c r="C15" s="135" t="s">
        <v>272</v>
      </c>
      <c r="D15" s="50">
        <v>7289.27</v>
      </c>
      <c r="E15" s="24">
        <v>6839.87</v>
      </c>
      <c r="F15" s="52">
        <v>12923.92</v>
      </c>
      <c r="G15" s="25">
        <v>17259.259999999998</v>
      </c>
      <c r="H15" s="49">
        <v>10000</v>
      </c>
      <c r="I15" s="50">
        <v>7225.61</v>
      </c>
      <c r="J15" s="50">
        <v>484.8</v>
      </c>
      <c r="K15" s="50">
        <v>858.78</v>
      </c>
      <c r="L15" s="50"/>
      <c r="M15" s="50"/>
      <c r="N15" s="50"/>
      <c r="O15" s="50"/>
      <c r="P15" s="25">
        <f t="shared" si="1"/>
        <v>8569.19</v>
      </c>
      <c r="Q15" s="372">
        <v>15000</v>
      </c>
      <c r="R15" s="27"/>
      <c r="S15" s="27"/>
    </row>
    <row r="16" spans="1:19" s="61" customFormat="1" x14ac:dyDescent="0.25">
      <c r="A16" s="127">
        <v>510</v>
      </c>
      <c r="B16" s="42">
        <v>8440</v>
      </c>
      <c r="C16" s="135" t="s">
        <v>370</v>
      </c>
      <c r="D16" s="50">
        <v>36452.36</v>
      </c>
      <c r="E16" s="24">
        <v>35899.040000000001</v>
      </c>
      <c r="F16" s="52">
        <v>35794.379999999997</v>
      </c>
      <c r="G16" s="25">
        <v>7779.42</v>
      </c>
      <c r="H16" s="49">
        <v>0</v>
      </c>
      <c r="I16" s="50">
        <v>0</v>
      </c>
      <c r="J16" s="50">
        <v>0</v>
      </c>
      <c r="K16" s="50">
        <v>0</v>
      </c>
      <c r="L16" s="50"/>
      <c r="M16" s="50"/>
      <c r="N16" s="50"/>
      <c r="O16" s="50"/>
      <c r="P16" s="25">
        <f t="shared" si="1"/>
        <v>0</v>
      </c>
      <c r="Q16" s="372">
        <v>0</v>
      </c>
      <c r="R16" s="27"/>
      <c r="S16" s="27"/>
    </row>
    <row r="17" spans="1:19" s="61" customFormat="1" x14ac:dyDescent="0.25">
      <c r="A17" s="127">
        <v>510</v>
      </c>
      <c r="B17" s="42">
        <v>8450</v>
      </c>
      <c r="C17" s="135" t="s">
        <v>371</v>
      </c>
      <c r="D17" s="50">
        <v>26632.5</v>
      </c>
      <c r="E17" s="24">
        <v>25660</v>
      </c>
      <c r="F17" s="52">
        <v>34845.120000000003</v>
      </c>
      <c r="G17" s="25">
        <v>25000</v>
      </c>
      <c r="H17" s="49">
        <v>0</v>
      </c>
      <c r="I17" s="50">
        <v>560</v>
      </c>
      <c r="J17" s="50">
        <v>680</v>
      </c>
      <c r="K17" s="50">
        <v>0</v>
      </c>
      <c r="L17" s="50"/>
      <c r="M17" s="50"/>
      <c r="N17" s="50"/>
      <c r="O17" s="50"/>
      <c r="P17" s="25">
        <f t="shared" si="1"/>
        <v>1240</v>
      </c>
      <c r="Q17" s="372">
        <f>20000+59500+5000</f>
        <v>84500</v>
      </c>
      <c r="R17" s="27"/>
      <c r="S17" s="27"/>
    </row>
    <row r="18" spans="1:19" s="61" customFormat="1" x14ac:dyDescent="0.25">
      <c r="A18" s="127">
        <v>510</v>
      </c>
      <c r="B18" s="42">
        <v>8501</v>
      </c>
      <c r="C18" s="135" t="s">
        <v>386</v>
      </c>
      <c r="D18" s="50">
        <v>0</v>
      </c>
      <c r="E18" s="24">
        <v>0</v>
      </c>
      <c r="F18" s="52">
        <v>0</v>
      </c>
      <c r="G18" s="25">
        <v>0</v>
      </c>
      <c r="H18" s="49">
        <v>0</v>
      </c>
      <c r="I18" s="50">
        <v>1910</v>
      </c>
      <c r="J18" s="50">
        <v>0</v>
      </c>
      <c r="K18" s="50">
        <v>0</v>
      </c>
      <c r="L18" s="50"/>
      <c r="M18" s="50"/>
      <c r="N18" s="50"/>
      <c r="O18" s="50"/>
      <c r="P18" s="25">
        <f t="shared" si="1"/>
        <v>1910</v>
      </c>
      <c r="Q18" s="372">
        <v>0</v>
      </c>
      <c r="R18" s="27"/>
      <c r="S18" s="27"/>
    </row>
    <row r="19" spans="1:19" s="61" customFormat="1" x14ac:dyDescent="0.25">
      <c r="A19" s="127">
        <v>510</v>
      </c>
      <c r="B19" s="42">
        <v>8502</v>
      </c>
      <c r="C19" s="135" t="s">
        <v>372</v>
      </c>
      <c r="D19" s="50">
        <v>4000</v>
      </c>
      <c r="E19" s="24">
        <v>0</v>
      </c>
      <c r="F19" s="52">
        <v>0</v>
      </c>
      <c r="G19" s="25">
        <v>0</v>
      </c>
      <c r="H19" s="49">
        <v>0</v>
      </c>
      <c r="I19" s="50">
        <v>0</v>
      </c>
      <c r="J19" s="50">
        <v>0</v>
      </c>
      <c r="K19" s="50">
        <v>0</v>
      </c>
      <c r="L19" s="50"/>
      <c r="M19" s="50"/>
      <c r="N19" s="50"/>
      <c r="O19" s="50"/>
      <c r="P19" s="25">
        <f t="shared" si="1"/>
        <v>0</v>
      </c>
      <c r="Q19" s="372">
        <v>0</v>
      </c>
      <c r="R19" s="27"/>
      <c r="S19" s="27"/>
    </row>
    <row r="20" spans="1:19" s="61" customFormat="1" x14ac:dyDescent="0.25">
      <c r="A20" s="127">
        <v>510</v>
      </c>
      <c r="B20" s="42">
        <v>8503</v>
      </c>
      <c r="C20" s="135" t="s">
        <v>373</v>
      </c>
      <c r="D20" s="50">
        <v>2472.25</v>
      </c>
      <c r="E20" s="50">
        <v>7518.45</v>
      </c>
      <c r="F20" s="52">
        <v>5000</v>
      </c>
      <c r="G20" s="25">
        <v>2954.25</v>
      </c>
      <c r="H20" s="49">
        <v>0</v>
      </c>
      <c r="I20" s="50">
        <v>0</v>
      </c>
      <c r="J20" s="50">
        <v>0</v>
      </c>
      <c r="K20" s="50">
        <v>0</v>
      </c>
      <c r="L20" s="50"/>
      <c r="M20" s="50"/>
      <c r="N20" s="50"/>
      <c r="O20" s="50"/>
      <c r="P20" s="25">
        <f t="shared" si="1"/>
        <v>0</v>
      </c>
      <c r="Q20" s="372">
        <v>0</v>
      </c>
      <c r="R20" s="27"/>
      <c r="S20" s="27"/>
    </row>
    <row r="21" spans="1:19" s="61" customFormat="1" x14ac:dyDescent="0.25">
      <c r="A21" s="127">
        <v>510</v>
      </c>
      <c r="B21" s="42">
        <v>8504</v>
      </c>
      <c r="C21" s="135" t="s">
        <v>374</v>
      </c>
      <c r="D21" s="50">
        <v>7500</v>
      </c>
      <c r="E21" s="50">
        <v>7500</v>
      </c>
      <c r="F21" s="50">
        <v>7500</v>
      </c>
      <c r="G21" s="25">
        <v>7599.85</v>
      </c>
      <c r="H21" s="49">
        <v>5000</v>
      </c>
      <c r="I21" s="50">
        <v>7500</v>
      </c>
      <c r="J21" s="50">
        <v>0</v>
      </c>
      <c r="K21" s="50">
        <v>0</v>
      </c>
      <c r="L21" s="50"/>
      <c r="M21" s="50"/>
      <c r="N21" s="50"/>
      <c r="O21" s="50"/>
      <c r="P21" s="25">
        <f t="shared" si="1"/>
        <v>7500</v>
      </c>
      <c r="Q21" s="372">
        <v>0</v>
      </c>
      <c r="R21" s="27"/>
      <c r="S21" s="27"/>
    </row>
    <row r="22" spans="1:19" s="61" customFormat="1" x14ac:dyDescent="0.25">
      <c r="A22" s="127">
        <v>510</v>
      </c>
      <c r="B22" s="42">
        <v>8505</v>
      </c>
      <c r="C22" s="135" t="s">
        <v>375</v>
      </c>
      <c r="D22" s="50">
        <v>14395.38</v>
      </c>
      <c r="E22" s="50">
        <v>0</v>
      </c>
      <c r="F22" s="52">
        <v>0</v>
      </c>
      <c r="G22" s="25">
        <v>0</v>
      </c>
      <c r="H22" s="49">
        <v>0</v>
      </c>
      <c r="I22" s="50">
        <v>0</v>
      </c>
      <c r="J22" s="50">
        <v>0</v>
      </c>
      <c r="K22" s="50">
        <v>0</v>
      </c>
      <c r="L22" s="50"/>
      <c r="M22" s="50"/>
      <c r="N22" s="50"/>
      <c r="O22" s="50"/>
      <c r="P22" s="25">
        <f t="shared" si="1"/>
        <v>0</v>
      </c>
      <c r="Q22" s="372">
        <v>0</v>
      </c>
      <c r="R22" s="27"/>
      <c r="S22" s="27"/>
    </row>
    <row r="23" spans="1:19" s="61" customFormat="1" x14ac:dyDescent="0.25">
      <c r="A23" s="127">
        <v>510</v>
      </c>
      <c r="B23" s="42">
        <v>8507</v>
      </c>
      <c r="C23" s="135" t="s">
        <v>376</v>
      </c>
      <c r="D23" s="50">
        <v>5000</v>
      </c>
      <c r="E23" s="50">
        <v>0</v>
      </c>
      <c r="F23" s="52">
        <v>0</v>
      </c>
      <c r="G23" s="25">
        <v>0</v>
      </c>
      <c r="H23" s="49">
        <v>0</v>
      </c>
      <c r="I23" s="50">
        <v>0</v>
      </c>
      <c r="J23" s="50">
        <v>0</v>
      </c>
      <c r="K23" s="50">
        <v>0</v>
      </c>
      <c r="L23" s="50"/>
      <c r="M23" s="50"/>
      <c r="N23" s="50"/>
      <c r="O23" s="50"/>
      <c r="P23" s="25">
        <f t="shared" si="1"/>
        <v>0</v>
      </c>
      <c r="Q23" s="372">
        <v>0</v>
      </c>
      <c r="R23" s="27"/>
      <c r="S23" s="27"/>
    </row>
    <row r="24" spans="1:19" s="61" customFormat="1" x14ac:dyDescent="0.25">
      <c r="A24" s="127">
        <v>510</v>
      </c>
      <c r="B24" s="42">
        <v>8508</v>
      </c>
      <c r="C24" s="135" t="s">
        <v>377</v>
      </c>
      <c r="D24" s="50">
        <v>15754</v>
      </c>
      <c r="E24" s="50">
        <v>20000</v>
      </c>
      <c r="F24" s="52">
        <v>19976.77</v>
      </c>
      <c r="G24" s="25">
        <v>19916.919999999998</v>
      </c>
      <c r="H24" s="49">
        <v>0</v>
      </c>
      <c r="I24" s="50">
        <v>0</v>
      </c>
      <c r="J24" s="50">
        <v>0</v>
      </c>
      <c r="K24" s="50">
        <v>0</v>
      </c>
      <c r="L24" s="50"/>
      <c r="M24" s="50"/>
      <c r="N24" s="50"/>
      <c r="O24" s="50"/>
      <c r="P24" s="25">
        <f t="shared" si="1"/>
        <v>0</v>
      </c>
      <c r="Q24" s="372">
        <v>0</v>
      </c>
      <c r="R24" s="27"/>
      <c r="S24" s="27"/>
    </row>
    <row r="25" spans="1:19" s="61" customFormat="1" x14ac:dyDescent="0.25">
      <c r="A25" s="127">
        <v>510</v>
      </c>
      <c r="B25" s="42">
        <v>8509</v>
      </c>
      <c r="C25" s="135" t="s">
        <v>378</v>
      </c>
      <c r="D25" s="50">
        <v>10000</v>
      </c>
      <c r="E25" s="50">
        <v>0</v>
      </c>
      <c r="F25" s="52">
        <v>0</v>
      </c>
      <c r="G25" s="25">
        <v>0</v>
      </c>
      <c r="H25" s="49">
        <v>0</v>
      </c>
      <c r="I25" s="50">
        <v>0</v>
      </c>
      <c r="J25" s="50">
        <v>0</v>
      </c>
      <c r="K25" s="50">
        <v>0</v>
      </c>
      <c r="L25" s="50"/>
      <c r="M25" s="50"/>
      <c r="N25" s="50"/>
      <c r="O25" s="50"/>
      <c r="P25" s="25">
        <f t="shared" si="1"/>
        <v>0</v>
      </c>
      <c r="Q25" s="372">
        <v>0</v>
      </c>
      <c r="R25" s="27"/>
      <c r="S25" s="27"/>
    </row>
    <row r="26" spans="1:19" s="61" customFormat="1" x14ac:dyDescent="0.25">
      <c r="A26" s="127">
        <v>510</v>
      </c>
      <c r="B26" s="42">
        <v>8510</v>
      </c>
      <c r="C26" s="135" t="s">
        <v>379</v>
      </c>
      <c r="D26" s="50">
        <v>4975</v>
      </c>
      <c r="E26" s="50">
        <v>7298.84</v>
      </c>
      <c r="F26" s="52">
        <v>1633.11</v>
      </c>
      <c r="G26" s="25">
        <v>3715.71</v>
      </c>
      <c r="H26" s="49">
        <v>0</v>
      </c>
      <c r="I26" s="50">
        <v>0</v>
      </c>
      <c r="J26" s="50">
        <v>0</v>
      </c>
      <c r="K26" s="50">
        <v>0</v>
      </c>
      <c r="L26" s="50"/>
      <c r="M26" s="50"/>
      <c r="N26" s="50"/>
      <c r="O26" s="50"/>
      <c r="P26" s="25">
        <f t="shared" si="1"/>
        <v>0</v>
      </c>
      <c r="Q26" s="372">
        <v>0</v>
      </c>
      <c r="R26" s="27"/>
      <c r="S26" s="27"/>
    </row>
    <row r="27" spans="1:19" s="61" customFormat="1" x14ac:dyDescent="0.25">
      <c r="A27" s="127">
        <v>510</v>
      </c>
      <c r="B27" s="42">
        <v>8511</v>
      </c>
      <c r="C27" s="135" t="s">
        <v>380</v>
      </c>
      <c r="D27" s="50">
        <v>10000</v>
      </c>
      <c r="E27" s="50">
        <v>15002.56</v>
      </c>
      <c r="F27" s="52">
        <v>843.6</v>
      </c>
      <c r="G27" s="25">
        <v>14683.69</v>
      </c>
      <c r="H27" s="49">
        <v>5000</v>
      </c>
      <c r="I27" s="50">
        <v>191.31</v>
      </c>
      <c r="J27" s="50">
        <v>99.72</v>
      </c>
      <c r="K27" s="50">
        <v>0</v>
      </c>
      <c r="L27" s="50"/>
      <c r="M27" s="50"/>
      <c r="N27" s="50"/>
      <c r="O27" s="50"/>
      <c r="P27" s="25">
        <f t="shared" si="1"/>
        <v>291.02999999999997</v>
      </c>
      <c r="Q27" s="372">
        <v>0</v>
      </c>
      <c r="R27" s="27"/>
      <c r="S27" s="27"/>
    </row>
    <row r="28" spans="1:19" s="61" customFormat="1" x14ac:dyDescent="0.25">
      <c r="A28" s="127">
        <v>510</v>
      </c>
      <c r="B28" s="42">
        <v>8513</v>
      </c>
      <c r="C28" s="135" t="s">
        <v>381</v>
      </c>
      <c r="D28" s="50">
        <v>7500</v>
      </c>
      <c r="E28" s="50">
        <v>7500</v>
      </c>
      <c r="F28" s="52">
        <v>7500</v>
      </c>
      <c r="G28" s="25">
        <v>7500</v>
      </c>
      <c r="H28" s="49">
        <v>0</v>
      </c>
      <c r="I28" s="50">
        <v>0</v>
      </c>
      <c r="J28" s="50">
        <v>0</v>
      </c>
      <c r="K28" s="50">
        <v>0</v>
      </c>
      <c r="L28" s="50"/>
      <c r="M28" s="50"/>
      <c r="N28" s="50"/>
      <c r="O28" s="50"/>
      <c r="P28" s="25">
        <f t="shared" si="1"/>
        <v>0</v>
      </c>
      <c r="Q28" s="372">
        <v>0</v>
      </c>
      <c r="R28" s="27"/>
      <c r="S28" s="27"/>
    </row>
    <row r="29" spans="1:19" s="61" customFormat="1" x14ac:dyDescent="0.25">
      <c r="A29" s="127">
        <v>510</v>
      </c>
      <c r="B29" s="42">
        <v>8514</v>
      </c>
      <c r="C29" s="135" t="s">
        <v>382</v>
      </c>
      <c r="D29" s="50">
        <v>7000</v>
      </c>
      <c r="E29" s="50">
        <v>7000</v>
      </c>
      <c r="F29" s="52">
        <v>2500</v>
      </c>
      <c r="G29" s="25">
        <v>2500</v>
      </c>
      <c r="H29" s="49"/>
      <c r="I29" s="50">
        <v>0</v>
      </c>
      <c r="J29" s="50">
        <v>0</v>
      </c>
      <c r="K29" s="50">
        <v>0</v>
      </c>
      <c r="L29" s="50"/>
      <c r="M29" s="50"/>
      <c r="N29" s="50"/>
      <c r="O29" s="50"/>
      <c r="P29" s="25">
        <f t="shared" si="1"/>
        <v>0</v>
      </c>
      <c r="Q29" s="372">
        <v>0</v>
      </c>
      <c r="R29" s="27"/>
      <c r="S29" s="27"/>
    </row>
    <row r="30" spans="1:19" s="61" customFormat="1" x14ac:dyDescent="0.25">
      <c r="A30" s="127">
        <v>510</v>
      </c>
      <c r="B30" s="42">
        <v>8515</v>
      </c>
      <c r="C30" s="135" t="s">
        <v>426</v>
      </c>
      <c r="D30" s="250">
        <v>0</v>
      </c>
      <c r="E30" s="250">
        <v>0</v>
      </c>
      <c r="F30" s="251">
        <v>0</v>
      </c>
      <c r="G30" s="25">
        <v>0</v>
      </c>
      <c r="H30" s="49">
        <v>0</v>
      </c>
      <c r="I30" s="250">
        <v>16500</v>
      </c>
      <c r="J30" s="250"/>
      <c r="K30" s="250"/>
      <c r="L30" s="250"/>
      <c r="M30" s="250"/>
      <c r="N30" s="250"/>
      <c r="O30" s="250"/>
      <c r="P30" s="25">
        <f t="shared" si="1"/>
        <v>16500</v>
      </c>
      <c r="Q30" s="372">
        <v>0</v>
      </c>
      <c r="R30" s="252"/>
      <c r="S30" s="252"/>
    </row>
    <row r="31" spans="1:19" s="61" customFormat="1" x14ac:dyDescent="0.25">
      <c r="A31" s="127">
        <v>510</v>
      </c>
      <c r="B31" s="42">
        <v>8800</v>
      </c>
      <c r="C31" s="135" t="s">
        <v>383</v>
      </c>
      <c r="D31" s="50">
        <v>0</v>
      </c>
      <c r="E31" s="50">
        <v>50000</v>
      </c>
      <c r="F31" s="52">
        <v>50000</v>
      </c>
      <c r="G31" s="25">
        <v>85000</v>
      </c>
      <c r="H31" s="49">
        <v>20000</v>
      </c>
      <c r="I31" s="50">
        <v>10000</v>
      </c>
      <c r="J31" s="50">
        <v>0</v>
      </c>
      <c r="K31" s="50">
        <v>0</v>
      </c>
      <c r="L31" s="50"/>
      <c r="M31" s="50"/>
      <c r="N31" s="50"/>
      <c r="O31" s="50"/>
      <c r="P31" s="25">
        <f t="shared" si="1"/>
        <v>10000</v>
      </c>
      <c r="Q31" s="372">
        <v>40000</v>
      </c>
      <c r="R31" s="27"/>
      <c r="S31" s="27"/>
    </row>
    <row r="32" spans="1:19" s="61" customFormat="1" ht="15.75" thickBot="1" x14ac:dyDescent="0.3">
      <c r="A32" s="127">
        <v>510</v>
      </c>
      <c r="B32" s="42">
        <v>8801</v>
      </c>
      <c r="C32" s="135" t="s">
        <v>385</v>
      </c>
      <c r="D32" s="50">
        <v>0</v>
      </c>
      <c r="E32" s="50">
        <v>0</v>
      </c>
      <c r="F32" s="52">
        <v>0</v>
      </c>
      <c r="G32" s="25">
        <v>0</v>
      </c>
      <c r="H32" s="49">
        <v>10000</v>
      </c>
      <c r="I32" s="50">
        <v>5000</v>
      </c>
      <c r="J32" s="50">
        <v>0</v>
      </c>
      <c r="K32" s="50">
        <v>0</v>
      </c>
      <c r="L32" s="50"/>
      <c r="M32" s="50"/>
      <c r="N32" s="50"/>
      <c r="O32" s="50"/>
      <c r="P32" s="25">
        <f t="shared" si="1"/>
        <v>5000</v>
      </c>
      <c r="Q32" s="372">
        <v>10000</v>
      </c>
      <c r="R32" s="27"/>
      <c r="S32" s="27"/>
    </row>
    <row r="33" spans="1:19" s="14" customFormat="1" ht="16.5" thickTop="1" thickBot="1" x14ac:dyDescent="0.3">
      <c r="A33" s="157"/>
      <c r="B33" s="153"/>
      <c r="C33" s="152" t="s">
        <v>362</v>
      </c>
      <c r="D33" s="154">
        <f t="shared" ref="D33:P33" si="2">SUM(D7:D32)</f>
        <v>527903.19999999995</v>
      </c>
      <c r="E33" s="154">
        <f t="shared" si="2"/>
        <v>361855.85000000003</v>
      </c>
      <c r="F33" s="154">
        <f t="shared" si="2"/>
        <v>355661.06</v>
      </c>
      <c r="G33" s="155">
        <f t="shared" si="2"/>
        <v>301792.43999999994</v>
      </c>
      <c r="H33" s="156">
        <f t="shared" si="2"/>
        <v>215000</v>
      </c>
      <c r="I33" s="154">
        <f t="shared" si="2"/>
        <v>77430.38</v>
      </c>
      <c r="J33" s="154">
        <f t="shared" si="2"/>
        <v>9303.3799999999992</v>
      </c>
      <c r="K33" s="154">
        <f t="shared" si="2"/>
        <v>10905.6</v>
      </c>
      <c r="L33" s="154">
        <f t="shared" si="2"/>
        <v>0</v>
      </c>
      <c r="M33" s="154">
        <f t="shared" si="2"/>
        <v>0</v>
      </c>
      <c r="N33" s="154">
        <f t="shared" si="2"/>
        <v>0</v>
      </c>
      <c r="O33" s="154">
        <f t="shared" si="2"/>
        <v>0</v>
      </c>
      <c r="P33" s="155">
        <f t="shared" si="2"/>
        <v>97639.360000000001</v>
      </c>
      <c r="Q33" s="528">
        <f>SUM(Q7:Q32)</f>
        <v>397500</v>
      </c>
      <c r="R33" s="82"/>
      <c r="S33" s="82"/>
    </row>
    <row r="34" spans="1:19" s="61" customFormat="1" ht="15.75" thickTop="1" x14ac:dyDescent="0.25">
      <c r="A34" s="571" t="s">
        <v>363</v>
      </c>
      <c r="B34" s="572"/>
      <c r="C34" s="586"/>
      <c r="D34" s="50"/>
      <c r="E34" s="50"/>
      <c r="F34" s="50"/>
      <c r="G34" s="25"/>
      <c r="H34" s="49"/>
      <c r="I34" s="50"/>
      <c r="J34" s="50"/>
      <c r="K34" s="50"/>
      <c r="L34" s="50"/>
      <c r="M34" s="50"/>
      <c r="N34" s="50"/>
      <c r="O34" s="50"/>
      <c r="P34" s="25"/>
      <c r="Q34" s="372"/>
      <c r="R34" s="27"/>
      <c r="S34" s="27"/>
    </row>
    <row r="35" spans="1:19" s="61" customFormat="1" x14ac:dyDescent="0.25">
      <c r="A35" s="127">
        <v>510</v>
      </c>
      <c r="B35" s="131">
        <v>9100</v>
      </c>
      <c r="C35" s="135" t="s">
        <v>12</v>
      </c>
      <c r="D35" s="50">
        <v>0</v>
      </c>
      <c r="E35" s="50">
        <v>0</v>
      </c>
      <c r="F35" s="50">
        <v>0</v>
      </c>
      <c r="G35" s="25">
        <v>9323</v>
      </c>
      <c r="H35" s="49">
        <v>0</v>
      </c>
      <c r="I35" s="50">
        <v>0</v>
      </c>
      <c r="J35" s="50"/>
      <c r="K35" s="50"/>
      <c r="L35" s="50"/>
      <c r="M35" s="50"/>
      <c r="N35" s="50"/>
      <c r="O35" s="50"/>
      <c r="P35" s="25">
        <f>SUM(I35:O35)</f>
        <v>0</v>
      </c>
      <c r="Q35" s="372"/>
      <c r="R35" s="27"/>
      <c r="S35" s="27"/>
    </row>
    <row r="36" spans="1:19" s="61" customFormat="1" x14ac:dyDescent="0.25">
      <c r="A36" s="127">
        <v>510</v>
      </c>
      <c r="B36" s="131">
        <v>9901</v>
      </c>
      <c r="C36" s="135" t="s">
        <v>193</v>
      </c>
      <c r="D36" s="50">
        <v>0</v>
      </c>
      <c r="E36" s="50">
        <v>0</v>
      </c>
      <c r="F36" s="50">
        <v>-1146533</v>
      </c>
      <c r="G36" s="25">
        <v>100000</v>
      </c>
      <c r="H36" s="49">
        <v>150000</v>
      </c>
      <c r="I36" s="50">
        <v>150000</v>
      </c>
      <c r="J36" s="50"/>
      <c r="K36" s="50"/>
      <c r="L36" s="50"/>
      <c r="M36" s="50"/>
      <c r="N36" s="50"/>
      <c r="O36" s="50"/>
      <c r="P36" s="25">
        <f>SUM(I36:O36)</f>
        <v>150000</v>
      </c>
      <c r="Q36" s="372">
        <v>0</v>
      </c>
      <c r="R36" s="27"/>
      <c r="S36" s="27"/>
    </row>
    <row r="37" spans="1:19" s="61" customFormat="1" ht="15.75" thickBot="1" x14ac:dyDescent="0.3">
      <c r="A37" s="127">
        <v>510</v>
      </c>
      <c r="B37" s="247">
        <v>9902</v>
      </c>
      <c r="C37" s="135" t="s">
        <v>511</v>
      </c>
      <c r="D37" s="250"/>
      <c r="E37" s="250"/>
      <c r="F37" s="250"/>
      <c r="G37" s="25"/>
      <c r="H37" s="49"/>
      <c r="I37" s="250"/>
      <c r="J37" s="250"/>
      <c r="K37" s="250"/>
      <c r="L37" s="250"/>
      <c r="M37" s="250"/>
      <c r="N37" s="250"/>
      <c r="O37" s="250"/>
      <c r="P37" s="25"/>
      <c r="Q37" s="372">
        <v>105000</v>
      </c>
      <c r="R37" s="252"/>
      <c r="S37" s="252"/>
    </row>
    <row r="38" spans="1:19" s="14" customFormat="1" ht="16.5" thickTop="1" thickBot="1" x14ac:dyDescent="0.3">
      <c r="A38" s="157"/>
      <c r="B38" s="153"/>
      <c r="C38" s="152" t="s">
        <v>364</v>
      </c>
      <c r="D38" s="154">
        <f>SUM(D35:D36)</f>
        <v>0</v>
      </c>
      <c r="E38" s="154">
        <f t="shared" ref="E38:P38" si="3">SUM(E35:E36)</f>
        <v>0</v>
      </c>
      <c r="F38" s="154">
        <f t="shared" si="3"/>
        <v>-1146533</v>
      </c>
      <c r="G38" s="155">
        <f t="shared" si="3"/>
        <v>109323</v>
      </c>
      <c r="H38" s="156">
        <f t="shared" si="3"/>
        <v>150000</v>
      </c>
      <c r="I38" s="154">
        <f t="shared" si="3"/>
        <v>150000</v>
      </c>
      <c r="J38" s="154">
        <f t="shared" si="3"/>
        <v>0</v>
      </c>
      <c r="K38" s="154">
        <f t="shared" si="3"/>
        <v>0</v>
      </c>
      <c r="L38" s="154">
        <f t="shared" si="3"/>
        <v>0</v>
      </c>
      <c r="M38" s="154">
        <f t="shared" si="3"/>
        <v>0</v>
      </c>
      <c r="N38" s="154">
        <f t="shared" si="3"/>
        <v>0</v>
      </c>
      <c r="O38" s="154">
        <f t="shared" si="3"/>
        <v>0</v>
      </c>
      <c r="P38" s="155">
        <f t="shared" si="3"/>
        <v>150000</v>
      </c>
      <c r="Q38" s="528">
        <f>SUM(Q35:Q37)</f>
        <v>105000</v>
      </c>
      <c r="R38" s="82"/>
      <c r="S38" s="82"/>
    </row>
    <row r="39" spans="1:19" s="380" customFormat="1" ht="20.25" thickTop="1" thickBot="1" x14ac:dyDescent="0.35">
      <c r="A39" s="424"/>
      <c r="B39" s="425"/>
      <c r="C39" s="426" t="s">
        <v>365</v>
      </c>
      <c r="D39" s="427">
        <f t="shared" ref="D39:Q39" si="4">SUM(D38,D33,D5)</f>
        <v>527903.19999999995</v>
      </c>
      <c r="E39" s="427">
        <f t="shared" si="4"/>
        <v>362591.45</v>
      </c>
      <c r="F39" s="427">
        <f t="shared" si="4"/>
        <v>-790871.94</v>
      </c>
      <c r="G39" s="428">
        <f t="shared" si="4"/>
        <v>411115.43999999994</v>
      </c>
      <c r="H39" s="429">
        <f t="shared" si="4"/>
        <v>365000</v>
      </c>
      <c r="I39" s="427">
        <f t="shared" si="4"/>
        <v>227430.38</v>
      </c>
      <c r="J39" s="427">
        <f t="shared" si="4"/>
        <v>9303.3799999999992</v>
      </c>
      <c r="K39" s="427">
        <f t="shared" si="4"/>
        <v>10905.6</v>
      </c>
      <c r="L39" s="427">
        <f t="shared" si="4"/>
        <v>0</v>
      </c>
      <c r="M39" s="427">
        <f t="shared" si="4"/>
        <v>0</v>
      </c>
      <c r="N39" s="427">
        <f t="shared" si="4"/>
        <v>0</v>
      </c>
      <c r="O39" s="427">
        <f t="shared" si="4"/>
        <v>0</v>
      </c>
      <c r="P39" s="428">
        <f t="shared" si="4"/>
        <v>247639.36</v>
      </c>
      <c r="Q39" s="529">
        <f t="shared" si="4"/>
        <v>502500</v>
      </c>
      <c r="R39" s="430"/>
      <c r="S39" s="430"/>
    </row>
    <row r="40" spans="1:19" ht="15.75" thickTop="1" x14ac:dyDescent="0.25"/>
  </sheetData>
  <sheetProtection algorithmName="SHA-512" hashValue="7eSdcTO8wsUWs1tuHpprwNUnwzs0U/S8AW0L0sLjAwz20extBFxpXzqnIGE4bkVT/AMfVwZYIqadLObbN0a36A==" saltValue="cY2ha3VxlqyHlTtjPBAbPA==" spinCount="100000" sheet="1" objects="1" scenarios="1"/>
  <mergeCells count="5">
    <mergeCell ref="A34:C34"/>
    <mergeCell ref="A1:Q1"/>
    <mergeCell ref="A2:C2"/>
    <mergeCell ref="A3:C3"/>
    <mergeCell ref="A6:C6"/>
  </mergeCells>
  <printOptions horizontalCentered="1" verticalCentered="1"/>
  <pageMargins left="0" right="0" top="0" bottom="0" header="0" footer="0"/>
  <pageSetup scale="7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theme="9" tint="-0.249977111117893"/>
  </sheetPr>
  <dimension ref="A1:O26"/>
  <sheetViews>
    <sheetView topLeftCell="M1" workbookViewId="0">
      <selection activeCell="A5" sqref="A1:L1048576"/>
    </sheetView>
  </sheetViews>
  <sheetFormatPr defaultColWidth="16" defaultRowHeight="15" x14ac:dyDescent="0.25"/>
  <cols>
    <col min="1" max="1" width="11.42578125" style="61" hidden="1" customWidth="1"/>
    <col min="2" max="2" width="49.7109375" style="61" hidden="1" customWidth="1"/>
    <col min="3" max="5" width="14.5703125" style="61" hidden="1" customWidth="1"/>
    <col min="6" max="6" width="18.28515625" style="61" hidden="1" customWidth="1"/>
    <col min="7" max="7" width="12.28515625" style="61" hidden="1" customWidth="1"/>
    <col min="8" max="8" width="18.28515625" style="61" hidden="1" customWidth="1"/>
    <col min="9" max="9" width="12.7109375" style="61" hidden="1" customWidth="1"/>
    <col min="10" max="10" width="11.7109375" style="61" hidden="1" customWidth="1"/>
    <col min="11" max="11" width="9.42578125" style="61" hidden="1" customWidth="1"/>
    <col min="12" max="12" width="15.5703125" style="61" hidden="1" customWidth="1"/>
    <col min="13" max="16384" width="16" style="61"/>
  </cols>
  <sheetData>
    <row r="1" spans="1:15" ht="30" thickTop="1" thickBot="1" x14ac:dyDescent="0.3">
      <c r="A1" s="665" t="s">
        <v>15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7"/>
    </row>
    <row r="2" spans="1:15" ht="46.5" thickTop="1" thickBot="1" x14ac:dyDescent="0.3">
      <c r="A2" s="675" t="s">
        <v>313</v>
      </c>
      <c r="B2" s="669"/>
      <c r="C2" s="12" t="s">
        <v>17</v>
      </c>
      <c r="D2" s="8" t="s">
        <v>16</v>
      </c>
      <c r="E2" s="8" t="s">
        <v>18</v>
      </c>
      <c r="F2" s="13" t="s">
        <v>19</v>
      </c>
      <c r="G2" s="10" t="s">
        <v>420</v>
      </c>
      <c r="H2" s="290" t="s">
        <v>421</v>
      </c>
      <c r="I2" s="293" t="s">
        <v>422</v>
      </c>
      <c r="J2" s="291" t="s">
        <v>24</v>
      </c>
      <c r="K2" s="291" t="s">
        <v>25</v>
      </c>
      <c r="L2" s="294" t="s">
        <v>26</v>
      </c>
    </row>
    <row r="3" spans="1:15" ht="15.75" thickTop="1" x14ac:dyDescent="0.25">
      <c r="A3" s="660" t="s">
        <v>0</v>
      </c>
      <c r="B3" s="661"/>
      <c r="C3" s="28"/>
      <c r="D3" s="29"/>
      <c r="E3" s="29"/>
      <c r="F3" s="30"/>
      <c r="G3" s="28"/>
      <c r="H3" s="28"/>
      <c r="I3" s="267"/>
      <c r="J3" s="29"/>
      <c r="K3" s="29"/>
      <c r="L3" s="30"/>
    </row>
    <row r="4" spans="1:15" x14ac:dyDescent="0.25">
      <c r="A4" s="662" t="s">
        <v>1</v>
      </c>
      <c r="B4" s="561"/>
      <c r="C4" s="39"/>
      <c r="D4" s="40"/>
      <c r="E4" s="40"/>
      <c r="F4" s="41"/>
      <c r="G4" s="39"/>
      <c r="H4" s="39"/>
      <c r="I4" s="268"/>
      <c r="J4" s="40"/>
      <c r="K4" s="40"/>
      <c r="L4" s="41"/>
    </row>
    <row r="5" spans="1:15" x14ac:dyDescent="0.25">
      <c r="A5" s="126" t="s">
        <v>314</v>
      </c>
      <c r="B5" s="2" t="s">
        <v>322</v>
      </c>
      <c r="C5" s="23">
        <f>('REVENUE HOT'!D4/'REVENUE HOT'!C4)-1</f>
        <v>5.6270403834332239E-2</v>
      </c>
      <c r="D5" s="24">
        <f>('REVENUE HOT'!E4/'REVENUE HOT'!D4)-1</f>
        <v>-3.9979764527958594E-2</v>
      </c>
      <c r="E5" s="24">
        <f>('REVENUE HOT'!F4/'REVENUE HOT'!E4)-1</f>
        <v>-0.26839290660210491</v>
      </c>
      <c r="F5" s="31">
        <f>('REVENUE HOT'!G4/'REVENUE HOT'!F4)-1</f>
        <v>-0.31657547510916106</v>
      </c>
      <c r="G5" s="23">
        <f>AVERAGE(C5:F5)</f>
        <v>-0.14216943560122308</v>
      </c>
      <c r="H5" s="23">
        <f>G5*'REVENUE HOT'!O4</f>
        <v>-21263.425201178263</v>
      </c>
      <c r="I5" s="269">
        <v>175000</v>
      </c>
      <c r="J5" s="24"/>
      <c r="K5" s="24"/>
      <c r="L5" s="31"/>
      <c r="N5" s="252"/>
      <c r="O5" s="86"/>
    </row>
    <row r="6" spans="1:15" x14ac:dyDescent="0.25">
      <c r="A6" s="126" t="s">
        <v>315</v>
      </c>
      <c r="B6" s="2" t="s">
        <v>323</v>
      </c>
      <c r="C6" s="23">
        <f>('REVENUE HOT'!D5/'REVENUE HOT'!C5)-1</f>
        <v>0.93895853844577148</v>
      </c>
      <c r="D6" s="24">
        <f>('REVENUE HOT'!E5/'REVENUE HOT'!D5)-1</f>
        <v>-0.48845479311516105</v>
      </c>
      <c r="E6" s="24">
        <f>('REVENUE HOT'!F5/'REVENUE HOT'!E5)-1</f>
        <v>-9.1140998712649801E-2</v>
      </c>
      <c r="F6" s="31">
        <f>('REVENUE HOT'!G5/'REVENUE HOT'!F5)-1</f>
        <v>-0.44982238507214556</v>
      </c>
      <c r="G6" s="23">
        <f t="shared" ref="G6:G14" si="0">AVERAGE(C6:F6)</f>
        <v>-2.261490961354623E-2</v>
      </c>
      <c r="H6" s="23">
        <f>G6*'REVENUE HOT'!O5</f>
        <v>-189.61403120748994</v>
      </c>
      <c r="I6" s="269">
        <v>9000</v>
      </c>
      <c r="J6" s="24"/>
      <c r="K6" s="24"/>
      <c r="L6" s="31"/>
      <c r="N6" s="252"/>
      <c r="O6" s="86"/>
    </row>
    <row r="7" spans="1:15" x14ac:dyDescent="0.25">
      <c r="A7" s="126" t="s">
        <v>316</v>
      </c>
      <c r="B7" s="2" t="s">
        <v>324</v>
      </c>
      <c r="C7" s="23">
        <f>('REVENUE HOT'!D6/'REVENUE HOT'!C6)-1</f>
        <v>1.2844903892992461</v>
      </c>
      <c r="D7" s="24">
        <f>('REVENUE HOT'!E6/'REVENUE HOT'!D6)-1</f>
        <v>-0.56471900118811358</v>
      </c>
      <c r="E7" s="24">
        <f>('REVENUE HOT'!F6/'REVENUE HOT'!E6)-1</f>
        <v>-0.23800606901599597</v>
      </c>
      <c r="F7" s="31">
        <f>('REVENUE HOT'!G6/'REVENUE HOT'!F6)-1</f>
        <v>-0.34386681822184151</v>
      </c>
      <c r="G7" s="23">
        <f t="shared" si="0"/>
        <v>3.4474625218323757E-2</v>
      </c>
      <c r="H7" s="23">
        <f>G7*'REVENUE HOT'!O6</f>
        <v>705.02711523610401</v>
      </c>
      <c r="I7" s="269">
        <v>25000</v>
      </c>
      <c r="J7" s="24"/>
      <c r="K7" s="24"/>
      <c r="L7" s="31"/>
      <c r="N7" s="252"/>
      <c r="O7" s="86"/>
    </row>
    <row r="8" spans="1:15" x14ac:dyDescent="0.25">
      <c r="A8" s="126" t="s">
        <v>317</v>
      </c>
      <c r="B8" s="2" t="s">
        <v>325</v>
      </c>
      <c r="C8" s="23">
        <f>('REVENUE HOT'!D7/'REVENUE HOT'!C7)-1</f>
        <v>0.16612648524418838</v>
      </c>
      <c r="D8" s="24">
        <f>('REVENUE HOT'!E7/'REVENUE HOT'!D7)-1</f>
        <v>-0.24272064730219889</v>
      </c>
      <c r="E8" s="24">
        <f>('REVENUE HOT'!F7/'REVENUE HOT'!E7)-1</f>
        <v>-0.32630854769537376</v>
      </c>
      <c r="F8" s="31">
        <f>('REVENUE HOT'!G7/'REVENUE HOT'!F7)-1</f>
        <v>-0.25782119863160902</v>
      </c>
      <c r="G8" s="23">
        <f t="shared" si="0"/>
        <v>-0.16518097709624832</v>
      </c>
      <c r="H8" s="23">
        <f>G8*'REVENUE HOT'!O7</f>
        <v>-14988.427708556626</v>
      </c>
      <c r="I8" s="269">
        <v>230000</v>
      </c>
      <c r="J8" s="24"/>
      <c r="K8" s="24"/>
      <c r="L8" s="31"/>
      <c r="N8" s="252"/>
      <c r="O8" s="86"/>
    </row>
    <row r="9" spans="1:15" x14ac:dyDescent="0.25">
      <c r="A9" s="126" t="s">
        <v>318</v>
      </c>
      <c r="B9" s="2" t="s">
        <v>326</v>
      </c>
      <c r="C9" s="23">
        <f>('REVENUE HOT'!D8/'REVENUE HOT'!C8)-1</f>
        <v>0.11018538387617438</v>
      </c>
      <c r="D9" s="24">
        <f>('REVENUE HOT'!E8/'REVENUE HOT'!D8)-1</f>
        <v>-0.42215984693777509</v>
      </c>
      <c r="E9" s="24">
        <f>('REVENUE HOT'!F8/'REVENUE HOT'!E8)-1</f>
        <v>-0.18744521923939106</v>
      </c>
      <c r="F9" s="31">
        <f>('REVENUE HOT'!G8/'REVENUE HOT'!F8)-1</f>
        <v>-0.38476665043863412</v>
      </c>
      <c r="G9" s="23">
        <f t="shared" si="0"/>
        <v>-0.22104658318490647</v>
      </c>
      <c r="H9" s="23">
        <f>G9*'REVENUE HOT'!O8</f>
        <v>-1593.1711436468947</v>
      </c>
      <c r="I9" s="269">
        <v>10000</v>
      </c>
      <c r="J9" s="24"/>
      <c r="K9" s="24"/>
      <c r="L9" s="31"/>
      <c r="N9" s="252"/>
      <c r="O9" s="86"/>
    </row>
    <row r="10" spans="1:15" x14ac:dyDescent="0.25">
      <c r="A10" s="126" t="s">
        <v>319</v>
      </c>
      <c r="B10" s="2" t="s">
        <v>327</v>
      </c>
      <c r="C10" s="23">
        <f>('REVENUE HOT'!D9/'REVENUE HOT'!C9)-1</f>
        <v>-0.24178130622874383</v>
      </c>
      <c r="D10" s="24">
        <f>('REVENUE HOT'!E9/'REVENUE HOT'!D9)-1</f>
        <v>-0.72691748479530438</v>
      </c>
      <c r="E10" s="24">
        <f>('REVENUE HOT'!F9/'REVENUE HOT'!E9)-1</f>
        <v>-0.50358721004615647</v>
      </c>
      <c r="F10" s="31">
        <f>('REVENUE HOT'!G9/'REVENUE HOT'!F9)-1</f>
        <v>7.1172260660969933E-3</v>
      </c>
      <c r="G10" s="23">
        <f t="shared" si="0"/>
        <v>-0.36629219375102695</v>
      </c>
      <c r="H10" s="23">
        <f>G10*'REVENUE HOT'!O9</f>
        <v>-144.69274237553066</v>
      </c>
      <c r="I10" s="269">
        <v>2000</v>
      </c>
      <c r="J10" s="24"/>
      <c r="K10" s="24"/>
      <c r="L10" s="31"/>
      <c r="N10" s="252"/>
      <c r="O10" s="86"/>
    </row>
    <row r="11" spans="1:15" x14ac:dyDescent="0.25">
      <c r="A11" s="126" t="s">
        <v>320</v>
      </c>
      <c r="B11" s="2" t="s">
        <v>328</v>
      </c>
      <c r="C11" s="23">
        <f>('REVENUE HOT'!D10/'REVENUE HOT'!C10)-1</f>
        <v>0.45076545945272839</v>
      </c>
      <c r="D11" s="24">
        <f>('REVENUE HOT'!E10/'REVENUE HOT'!D10)-1</f>
        <v>-0.40700452870789572</v>
      </c>
      <c r="E11" s="24">
        <f>('REVENUE HOT'!F10/'REVENUE HOT'!E10)-1</f>
        <v>5.247713274389354E-2</v>
      </c>
      <c r="F11" s="31">
        <f>('REVENUE HOT'!G10/'REVENUE HOT'!F10)-1</f>
        <v>-0.52493741849511721</v>
      </c>
      <c r="G11" s="23">
        <f t="shared" si="0"/>
        <v>-0.10717483875159775</v>
      </c>
      <c r="H11" s="23">
        <f>G11*'REVENUE HOT'!O10</f>
        <v>-3105.6020872598856</v>
      </c>
      <c r="I11" s="269">
        <v>35000</v>
      </c>
      <c r="J11" s="24"/>
      <c r="K11" s="24"/>
      <c r="L11" s="31"/>
      <c r="N11" s="252"/>
      <c r="O11" s="86"/>
    </row>
    <row r="12" spans="1:15" x14ac:dyDescent="0.25">
      <c r="A12" s="126" t="s">
        <v>321</v>
      </c>
      <c r="B12" s="2" t="s">
        <v>329</v>
      </c>
      <c r="C12" s="23">
        <f>('REVENUE HOT'!D11/'REVENUE HOT'!C11)-1</f>
        <v>-0.12085016865057352</v>
      </c>
      <c r="D12" s="24">
        <f>('REVENUE HOT'!E11/'REVENUE HOT'!D11)-1</f>
        <v>-0.22558426447927604</v>
      </c>
      <c r="E12" s="24">
        <f>('REVENUE HOT'!F11/'REVENUE HOT'!E11)-1</f>
        <v>0.12580009463713471</v>
      </c>
      <c r="F12" s="31">
        <f>('REVENUE HOT'!G11/'REVENUE HOT'!F11)-1</f>
        <v>-0.55590539488743795</v>
      </c>
      <c r="G12" s="23">
        <f t="shared" si="0"/>
        <v>-0.1941349333450382</v>
      </c>
      <c r="H12" s="23">
        <f>G12*'REVENUE HOT'!O11</f>
        <v>-3377.7362331263184</v>
      </c>
      <c r="I12" s="269">
        <v>15000</v>
      </c>
      <c r="J12" s="24"/>
      <c r="K12" s="24"/>
      <c r="L12" s="31"/>
      <c r="N12" s="252"/>
      <c r="O12" s="86"/>
    </row>
    <row r="13" spans="1:15" x14ac:dyDescent="0.25">
      <c r="A13" s="61">
        <v>4023</v>
      </c>
      <c r="B13" s="2" t="s">
        <v>98</v>
      </c>
      <c r="C13" s="23">
        <f>('REVENUE HOT'!D12/'REVENUE HOT'!C12)-1</f>
        <v>-0.46902563306691492</v>
      </c>
      <c r="D13" s="24">
        <f>('REVENUE HOT'!E12/'REVENUE HOT'!D12)-1</f>
        <v>4.3445375422187578</v>
      </c>
      <c r="E13" s="24">
        <f>('REVENUE HOT'!F12/'REVENUE HOT'!E12)-1</f>
        <v>-0.42970121954924689</v>
      </c>
      <c r="F13" s="31">
        <f>('REVENUE HOT'!G12/'REVENUE HOT'!F12)-1</f>
        <v>-0.12363417453797676</v>
      </c>
      <c r="G13" s="23">
        <f t="shared" si="0"/>
        <v>0.8305441287661548</v>
      </c>
      <c r="H13" s="23">
        <f>G13*'REVENUE HOT'!O12</f>
        <v>660.60649457931186</v>
      </c>
      <c r="I13" s="269">
        <v>1000</v>
      </c>
      <c r="J13" s="24"/>
      <c r="K13" s="24"/>
      <c r="L13" s="31"/>
      <c r="N13" s="252"/>
      <c r="O13" s="86"/>
    </row>
    <row r="14" spans="1:15" ht="15.75" thickBot="1" x14ac:dyDescent="0.3">
      <c r="A14" s="61">
        <v>4204</v>
      </c>
      <c r="B14" s="2" t="s">
        <v>359</v>
      </c>
      <c r="C14" s="23">
        <v>0</v>
      </c>
      <c r="D14" s="24">
        <f>('REVENUE HOT'!E13/'REVENUE HOT'!D13)-1</f>
        <v>-1</v>
      </c>
      <c r="E14" s="24">
        <v>0</v>
      </c>
      <c r="F14" s="31">
        <f>('REVENUE HOT'!G13/'REVENUE HOT'!F13)-1</f>
        <v>-1</v>
      </c>
      <c r="G14" s="23">
        <f t="shared" si="0"/>
        <v>-0.5</v>
      </c>
      <c r="H14" s="23">
        <f>G14*'REVENUE HOT'!O13</f>
        <v>-290.5</v>
      </c>
      <c r="I14" s="269">
        <v>500</v>
      </c>
      <c r="J14" s="24"/>
      <c r="K14" s="24"/>
      <c r="L14" s="31"/>
      <c r="N14" s="252"/>
      <c r="O14" s="86"/>
    </row>
    <row r="15" spans="1:15" s="14" customFormat="1" ht="16.5" thickTop="1" thickBot="1" x14ac:dyDescent="0.3">
      <c r="A15" s="108"/>
      <c r="B15" s="292" t="s">
        <v>28</v>
      </c>
      <c r="C15" s="109">
        <f t="shared" ref="C15:L15" si="1">SUM(C5:C14)</f>
        <v>2.1751395522062085</v>
      </c>
      <c r="D15" s="110">
        <f t="shared" si="1"/>
        <v>0.22699721116507376</v>
      </c>
      <c r="E15" s="110">
        <f t="shared" si="1"/>
        <v>-1.8663049434798906</v>
      </c>
      <c r="F15" s="111">
        <f t="shared" si="1"/>
        <v>-3.9502122893278262</v>
      </c>
      <c r="G15" s="109"/>
      <c r="H15" s="109">
        <f>SUM(H5:H14)</f>
        <v>-43587.535537535601</v>
      </c>
      <c r="I15" s="277">
        <f>SUM(I5:I14)</f>
        <v>502500</v>
      </c>
      <c r="J15" s="110">
        <f t="shared" si="1"/>
        <v>0</v>
      </c>
      <c r="K15" s="110">
        <f t="shared" si="1"/>
        <v>0</v>
      </c>
      <c r="L15" s="111">
        <f t="shared" si="1"/>
        <v>0</v>
      </c>
    </row>
    <row r="16" spans="1:15" ht="15.75" thickTop="1" x14ac:dyDescent="0.25">
      <c r="A16" s="656" t="s">
        <v>8</v>
      </c>
      <c r="B16" s="657"/>
      <c r="C16" s="49"/>
      <c r="D16" s="250"/>
      <c r="E16" s="250"/>
      <c r="F16" s="25"/>
      <c r="G16" s="49"/>
      <c r="H16" s="49"/>
      <c r="I16" s="272"/>
      <c r="J16" s="250"/>
      <c r="K16" s="250"/>
      <c r="L16" s="25"/>
    </row>
    <row r="17" spans="1:12" ht="15.75" thickBot="1" x14ac:dyDescent="0.3">
      <c r="A17" s="61">
        <v>4901</v>
      </c>
      <c r="B17" s="61" t="s">
        <v>117</v>
      </c>
      <c r="C17" s="49">
        <v>0</v>
      </c>
      <c r="D17" s="250">
        <v>0</v>
      </c>
      <c r="E17" s="250">
        <v>0</v>
      </c>
      <c r="F17" s="25">
        <v>0</v>
      </c>
      <c r="G17" s="49"/>
      <c r="H17" s="49"/>
      <c r="I17" s="272"/>
      <c r="J17" s="250"/>
      <c r="K17" s="250"/>
      <c r="L17" s="25"/>
    </row>
    <row r="18" spans="1:12" s="14" customFormat="1" ht="16.5" thickTop="1" thickBot="1" x14ac:dyDescent="0.3">
      <c r="A18" s="157"/>
      <c r="B18" s="151" t="s">
        <v>402</v>
      </c>
      <c r="C18" s="156">
        <f t="shared" ref="C18:L18" si="2">SUM(C17:C17)</f>
        <v>0</v>
      </c>
      <c r="D18" s="154">
        <f t="shared" si="2"/>
        <v>0</v>
      </c>
      <c r="E18" s="154">
        <f t="shared" si="2"/>
        <v>0</v>
      </c>
      <c r="F18" s="155">
        <f t="shared" si="2"/>
        <v>0</v>
      </c>
      <c r="G18" s="156"/>
      <c r="H18" s="156"/>
      <c r="I18" s="295">
        <f t="shared" si="2"/>
        <v>0</v>
      </c>
      <c r="J18" s="154">
        <f t="shared" si="2"/>
        <v>0</v>
      </c>
      <c r="K18" s="154">
        <f t="shared" si="2"/>
        <v>0</v>
      </c>
      <c r="L18" s="155">
        <f t="shared" si="2"/>
        <v>0</v>
      </c>
    </row>
    <row r="19" spans="1:12" ht="15.75" thickTop="1" x14ac:dyDescent="0.25"/>
    <row r="20" spans="1:12" s="84" customFormat="1" ht="15.75" x14ac:dyDescent="0.25">
      <c r="A20" s="658" t="s">
        <v>9</v>
      </c>
      <c r="B20" s="658"/>
      <c r="C20" s="85">
        <f>SUM(C15,C18)</f>
        <v>2.1751395522062085</v>
      </c>
      <c r="D20" s="85">
        <f>SUM(D15,D18)</f>
        <v>0.22699721116507376</v>
      </c>
      <c r="E20" s="85">
        <f>SUM(E15,E18)</f>
        <v>-1.8663049434798906</v>
      </c>
      <c r="F20" s="85">
        <f>SUM(F15,F18)</f>
        <v>-3.9502122893278262</v>
      </c>
      <c r="G20" s="85"/>
      <c r="H20" s="85">
        <f>SUM(H15,H18)</f>
        <v>-43587.535537535601</v>
      </c>
      <c r="I20" s="85">
        <f>SUM(I15,I18)</f>
        <v>502500</v>
      </c>
      <c r="J20" s="85">
        <f>SUM(J15,J18)</f>
        <v>0</v>
      </c>
      <c r="K20" s="85">
        <f>SUM(K15,K18)</f>
        <v>0</v>
      </c>
      <c r="L20" s="85">
        <f>SUM(L15,L18)</f>
        <v>0</v>
      </c>
    </row>
    <row r="26" spans="1:12" x14ac:dyDescent="0.25">
      <c r="B26" s="296"/>
    </row>
  </sheetData>
  <sheetProtection algorithmName="SHA-512" hashValue="hbYoTwLfpPb0XTP0mq34HI+WI+Z7YJPJBuoX5XQNW4PtAfss6P0laImxqY4VnjRjf0sR6dmo/7VZy8M4UCBfBQ==" saltValue="0dGjKtFzUFycUWy3RLU63A==" spinCount="100000" sheet="1" objects="1" scenarios="1"/>
  <mergeCells count="6">
    <mergeCell ref="A20:B20"/>
    <mergeCell ref="A1:L1"/>
    <mergeCell ref="A2:B2"/>
    <mergeCell ref="A3:B3"/>
    <mergeCell ref="A4:B4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Sales Taxes</vt:lpstr>
      <vt:lpstr>Summary General Fund</vt:lpstr>
      <vt:lpstr>REVENUE</vt:lpstr>
      <vt:lpstr>EXPENSES</vt:lpstr>
      <vt:lpstr>Budget Working Paper</vt:lpstr>
      <vt:lpstr>Summary HOT</vt:lpstr>
      <vt:lpstr>REVENUE HOT</vt:lpstr>
      <vt:lpstr>EXPENSES HOT</vt:lpstr>
      <vt:lpstr>Budget Working Paper HOT</vt:lpstr>
      <vt:lpstr>Summary KCDC</vt:lpstr>
      <vt:lpstr>REVENUE KCDC</vt:lpstr>
      <vt:lpstr>EXPENSES KCDC</vt:lpstr>
      <vt:lpstr>Budget Working Paper KCDC</vt:lpstr>
      <vt:lpstr>SUMMARY CAP PROP</vt:lpstr>
      <vt:lpstr>REVENUE CAP PROJ</vt:lpstr>
      <vt:lpstr>EXPENSES CAP PROJ</vt:lpstr>
      <vt:lpstr>Summary Kemah Growth</vt:lpstr>
      <vt:lpstr>REVENUE KEMAH GROWTH</vt:lpstr>
      <vt:lpstr>EXPENSES KEMAH GROWTH</vt:lpstr>
      <vt:lpstr>Projects</vt:lpstr>
      <vt:lpstr>MISC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D. Murphy</dc:creator>
  <cp:lastModifiedBy>Kendra Murphy</cp:lastModifiedBy>
  <cp:lastPrinted>2021-08-25T17:49:30Z</cp:lastPrinted>
  <dcterms:created xsi:type="dcterms:W3CDTF">2021-04-20T16:30:07Z</dcterms:created>
  <dcterms:modified xsi:type="dcterms:W3CDTF">2021-09-21T17:15:00Z</dcterms:modified>
</cp:coreProperties>
</file>